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ta de admisión" sheetId="1" state="visible" r:id="rId3"/>
    <sheet name="Instrucciones" sheetId="2" state="visible" r:id="rId4"/>
    <sheet name="Listas" sheetId="3" state="hidden" r:id="rId5"/>
    <sheet name="Plann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<sst xmlns="http://schemas.openxmlformats.org/spreadsheetml/2006/main" count="62" uniqueCount="56">
  <si>
    <t xml:space="preserve">CALCULA TU NOTA DE ADMISIÓN</t>
  </si>
  <si>
    <t xml:space="preserve">La nota de acceso sale de tu bachillerato y la fase general. La de admisión suma además las dos materias mejor ponderadas para la carrera que quieres.</t>
  </si>
  <si>
    <t xml:space="preserve">1 · Bachillerato</t>
  </si>
  <si>
    <t xml:space="preserve">Nota media de bachillerato</t>
  </si>
  <si>
    <t xml:space="preserve">2 · Fase general</t>
  </si>
  <si>
    <t xml:space="preserve">Materia</t>
  </si>
  <si>
    <t xml:space="preserve">Nota</t>
  </si>
  <si>
    <t xml:space="preserve">Castellano y Literatura</t>
  </si>
  <si>
    <t xml:space="preserve">Historia de España</t>
  </si>
  <si>
    <t xml:space="preserve">Lengua extranjera</t>
  </si>
  <si>
    <t xml:space="preserve">Materia de modalidad</t>
  </si>
  <si>
    <t xml:space="preserve">Media de la fase general</t>
  </si>
  <si>
    <t xml:space="preserve">3 · Fase específica</t>
  </si>
  <si>
    <t xml:space="preserve">Pon la ponderación que esa materia tiene para TU carrera y TU universidad (0,1 o 0,2).</t>
  </si>
  <si>
    <t xml:space="preserve">Ponderación</t>
  </si>
  <si>
    <t xml:space="preserve">Puntos que suma</t>
  </si>
  <si>
    <t xml:space="preserve">Matemáticas II</t>
  </si>
  <si>
    <t xml:space="preserve">Física</t>
  </si>
  <si>
    <t xml:space="preserve">Dibujo Técnico</t>
  </si>
  <si>
    <t xml:space="preserve">RESULTADO</t>
  </si>
  <si>
    <t xml:space="preserve">Nota de acceso (0,6 × bachillerato + 0,4 × fase general)</t>
  </si>
  <si>
    <t xml:space="preserve">Mejor materia ponderada</t>
  </si>
  <si>
    <t xml:space="preserve">Segunda mejor materia ponderada</t>
  </si>
  <si>
    <t xml:space="preserve">NOTA DE ADMISIÓN (máximo 14)</t>
  </si>
  <si>
    <t xml:space="preserve">Nota de corte de tu carrera</t>
  </si>
  <si>
    <t xml:space="preserve">Te faltan</t>
  </si>
  <si>
    <t xml:space="preserve">Aviso: la fase general exige un mínimo para hacer media y las ponderaciones cambian cada año y cada universidad. Consúltalas en la web de tu comunidad autónoma antes de tomar decisiones con este número.</t>
  </si>
  <si>
    <t xml:space="preserve">Planning y nota de admisión de la EBAU</t>
  </si>
  <si>
    <t xml:space="preserve">Plantilla gratuita de PlantillasDeCalculo.com</t>
  </si>
  <si>
    <t xml:space="preserve">CÓMO USARLA</t>
  </si>
  <si>
    <t xml:space="preserve">1.  En «Nota de admisión», pon tu media de bachillerato y las notas que esperas o has sacado en la fase general.</t>
  </si>
  <si>
    <t xml:space="preserve">2.  La nota de acceso se calcula sola: 0,6 por el bachillerato más 0,4 por la fase general.</t>
  </si>
  <si>
    <t xml:space="preserve">3.  En la fase específica, añade las materias que te ponderan para tu carrera con su coeficiente (0,1 o 0,2).</t>
  </si>
  <si>
    <t xml:space="preserve">4.  Solo suman las dos que más puntos aporten, y solo si sacas al menos un 5 en ellas.</t>
  </si>
  <si>
    <t xml:space="preserve">5.  Pon la nota de corte de la carrera que quieres y verás cuánto te falta.</t>
  </si>
  <si>
    <t xml:space="preserve">6.  En «Planning», reparte los temas de cada asignatura hasta la fecha del examen.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</si>
  <si>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</si>
  <si>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</si>
  <si>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</si>
  <si>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</si>
  <si>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Las ponderaciones y los criterios cambian cada curso y por comunidad autónoma. Este cálculo es orientativo: consulta siempre la tabla oficial de tu universidad antes de decidir qué materias eliges.</t>
  </si>
  <si>
    <t xml:space="preserve">El resultado está limitado a 14, que es el máximo de la nota de admisión.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</si>
  <si>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</si>
  <si>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</si>
  <si>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PLANNING HASTA LA EBAU</t>
  </si>
  <si>
    <t xml:space="preserve">Fecha del primer examen</t>
  </si>
  <si>
    <t xml:space="preserve">2027-06-08</t>
  </si>
  <si>
    <t xml:space="preserve">Días que quedan</t>
  </si>
  <si>
    <t xml:space="preserve">Semanas que quedan</t>
  </si>
  <si>
    <t xml:space="preserve">Asignatura</t>
  </si>
  <si>
    <t xml:space="preserve">Temas totales</t>
  </si>
  <si>
    <t xml:space="preserve">Temas listos</t>
  </si>
  <si>
    <t xml:space="preserve">% avance</t>
  </si>
  <si>
    <t xml:space="preserve">Temas/semana para llegar</t>
  </si>
  <si>
    <t xml:space="preserve">Horas/semana previstas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</si>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</sst>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#,##0.000"/>
    <numFmt numFmtId="167" formatCode="0.0"/>
    <numFmt numFmtId="168" formatCode="dd/mm/yyyy"/>
    <numFmt numFmtId="169" formatCode="#,##0"/>
    <numFmt numFmtId="170" formatCode="#,##0.0"/>
    <numFmt numFmtId="171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9"/>
      <color rgb="FF6B7280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5"/>
      <color rgb="FF047857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CC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1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8" min="6" style="0" width="12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4" customFormat="false" ht="15" hidden="false" customHeight="true" outlineLevel="0" collapsed="false">
      <c r="B4" s="2" t="s">
        <v>1</v>
      </c>
      <c r="C4" s="2"/>
      <c r="D4" s="2"/>
      <c r="E4" s="2"/>
      <c r="F4" s="2"/>
      <c r="G4" s="2"/>
      <c r="H4" s="2"/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v>8.4</v>
      </c>
    </row>
    <row r="9" customFormat="false" ht="15" hidden="false" customHeight="false" outlineLevel="0" collapsed="false">
      <c r="B9" s="3" t="s">
        <v>4</v>
      </c>
    </row>
    <row r="10" customFormat="false" ht="30" hidden="false" customHeight="true" outlineLevel="0" collapsed="false">
      <c r="B10" s="6" t="s">
        <v>5</v>
      </c>
      <c r="C10" s="6" t="s">
        <v>6</v>
      </c>
    </row>
    <row r="11" customFormat="false" ht="15" hidden="false" customHeight="false" outlineLevel="0" collapsed="false">
      <c r="B11" s="7" t="s">
        <v>7</v>
      </c>
      <c r="C11" s="5" t="n">
        <v>7.5</v>
      </c>
    </row>
    <row r="12" customFormat="false" ht="15" hidden="false" customHeight="false" outlineLevel="0" collapsed="false">
      <c r="B12" s="7" t="s">
        <v>8</v>
      </c>
      <c r="C12" s="5" t="n">
        <v>6.8</v>
      </c>
    </row>
    <row r="13" customFormat="false" ht="15" hidden="false" customHeight="false" outlineLevel="0" collapsed="false">
      <c r="B13" s="7" t="s">
        <v>9</v>
      </c>
      <c r="C13" s="5" t="n">
        <v>8</v>
      </c>
    </row>
    <row r="14" customFormat="false" ht="15" hidden="false" customHeight="false" outlineLevel="0" collapsed="false">
      <c r="B14" s="7" t="s">
        <v>10</v>
      </c>
      <c r="C14" s="5" t="n">
        <v>7.2</v>
      </c>
    </row>
    <row r="15" customFormat="false" ht="15" hidden="false" customHeight="false" outlineLevel="0" collapsed="false">
      <c r="B15" s="4" t="s">
        <v>11</v>
      </c>
      <c r="C15" s="8" t="n">
        <f aca="false">IFERROR(AVERAGE(C11:C14),"")</f>
        <v>7.375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9" t="s">
        <v>13</v>
      </c>
    </row>
    <row r="19" customFormat="false" ht="30" hidden="false" customHeight="true" outlineLevel="0" collapsed="false">
      <c r="B19" s="6" t="s">
        <v>5</v>
      </c>
      <c r="C19" s="6" t="s">
        <v>6</v>
      </c>
      <c r="D19" s="6" t="s">
        <v>14</v>
      </c>
      <c r="E19" s="6" t="s">
        <v>15</v>
      </c>
    </row>
    <row r="20" customFormat="false" ht="15" hidden="false" customHeight="false" outlineLevel="0" collapsed="false">
      <c r="B20" s="7" t="s">
        <v>16</v>
      </c>
      <c r="C20" s="5" t="n">
        <v>8.5</v>
      </c>
      <c r="D20" s="10" t="n">
        <v>0.2</v>
      </c>
      <c r="E20" s="11" t="n">
        <f aca="false">IF(OR(B20="",C20=""),0,IF(C20&lt;5,0,C20*N(D20)))</f>
        <v>1.7</v>
      </c>
    </row>
    <row r="21" customFormat="false" ht="15" hidden="false" customHeight="false" outlineLevel="0" collapsed="false">
      <c r="B21" s="7" t="s">
        <v>17</v>
      </c>
      <c r="C21" s="5" t="n">
        <v>7</v>
      </c>
      <c r="D21" s="10" t="n">
        <v>0.2</v>
      </c>
      <c r="E21" s="11" t="n">
        <f aca="false">IF(OR(B21="",C21=""),0,IF(C21&lt;5,0,C21*N(D21)))</f>
        <v>1.4</v>
      </c>
    </row>
    <row r="22" customFormat="false" ht="15" hidden="false" customHeight="false" outlineLevel="0" collapsed="false">
      <c r="B22" s="7" t="s">
        <v>18</v>
      </c>
      <c r="C22" s="5" t="n">
        <v>6</v>
      </c>
      <c r="D22" s="10" t="n">
        <v>0.1</v>
      </c>
      <c r="E22" s="11" t="n">
        <f aca="false">IF(OR(B22="",C22=""),0,IF(C22&lt;5,0,C22*N(D22)))</f>
        <v>0.6</v>
      </c>
    </row>
    <row r="23" customFormat="false" ht="15" hidden="false" customHeight="false" outlineLevel="0" collapsed="false">
      <c r="B23" s="7"/>
      <c r="C23" s="5"/>
      <c r="D23" s="10"/>
      <c r="E23" s="11" t="n">
        <f aca="false">IF(OR(B23="",C23=""),0,IF(C23&lt;5,0,C23*N(D23)))</f>
        <v>0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4" t="s">
        <v>20</v>
      </c>
      <c r="C26" s="8" t="n">
        <f aca="false">IF(OR(C7="",C15=""),"",0.6*C7+0.4*C15)</f>
        <v>7.99</v>
      </c>
    </row>
    <row r="27" customFormat="false" ht="15" hidden="false" customHeight="false" outlineLevel="0" collapsed="false">
      <c r="B27" s="4" t="s">
        <v>21</v>
      </c>
      <c r="C27" s="8" t="n">
        <f aca="false">IFERROR(LARGE(E20:E23,1),0)</f>
        <v>1.7</v>
      </c>
    </row>
    <row r="28" customFormat="false" ht="15" hidden="false" customHeight="false" outlineLevel="0" collapsed="false">
      <c r="B28" s="4" t="s">
        <v>22</v>
      </c>
      <c r="C28" s="8" t="n">
        <f aca="false">IFERROR(LARGE(E20:E23,2),0)</f>
        <v>1.4</v>
      </c>
    </row>
    <row r="29" customFormat="false" ht="18.55" hidden="false" customHeight="false" outlineLevel="0" collapsed="false">
      <c r="B29" s="4" t="s">
        <v>23</v>
      </c>
      <c r="C29" s="12" t="n">
        <f aca="false">IF(C26="","",MIN(14,C26+C27+C28))</f>
        <v>11.09</v>
      </c>
    </row>
    <row r="31" customFormat="false" ht="15" hidden="false" customHeight="false" outlineLevel="0" collapsed="false">
      <c r="B31" s="4" t="s">
        <v>24</v>
      </c>
      <c r="C31" s="13" t="n">
        <v>11.5</v>
      </c>
    </row>
    <row r="32" customFormat="false" ht="15" hidden="false" customHeight="false" outlineLevel="0" collapsed="false">
      <c r="B32" s="4" t="s">
        <v>25</v>
      </c>
      <c r="C32" s="14" t="n">
        <f aca="false">IF(OR(C29="",C31=""),"",C31-C29)</f>
        <v>0.409999999999998</v>
      </c>
    </row>
    <row r="34" customFormat="false" ht="15" hidden="false" customHeight="true" outlineLevel="0" collapsed="false">
      <c r="B34" s="15" t="s">
        <v>26</v>
      </c>
      <c r="C34" s="15"/>
      <c r="D34" s="15"/>
      <c r="E34" s="15"/>
      <c r="F34" s="15"/>
      <c r="G34" s="15"/>
      <c r="H34" s="15"/>
    </row>
    <row r="35" customFormat="false" ht="15" hidden="false" customHeight="false" outlineLevel="0" collapsed="false">
      <c r="B35" s="15"/>
      <c r="C35" s="15"/>
      <c r="D35" s="15"/>
      <c r="E35" s="15"/>
      <c r="F35" s="15"/>
      <c r="G35" s="15"/>
      <c r="H35" s="15"/>
    </row>
  </sheetData>
  <sheetProtection sheet="true" formatCells="false" formatColumns="false" formatRows="false" sort="false" autoFilter="false"/>
  <mergeCells count="3">
    <mergeCell ref="B2:H2"/>
    <mergeCell ref="B4:H4"/>
    <mergeCell ref="B34:H35"/>
  </mergeCells>
  <conditionalFormatting sqref="C32">
    <cfRule type="expression" priority="2" aboveAverage="0" equalAverage="0" bottom="0" percent="0" rank="0" text="" dxfId="0">
      <formula>C32&gt;0</formula>
    </cfRule>
  </conditionalFormatting>
  <dataValidations count="1">
    <dataValidation allowBlank="true" errorStyle="stop" operator="between" showDropDown="false" showErrorMessage="false" showInputMessage="false" sqref="E20:E23" type="list">
      <formula1>Listas!$A$2:$A$3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6" t="s">
        <v>27</v>
      </c>
    </row>
    <row r="3" customFormat="false" ht="15" hidden="false" customHeight="false" outlineLevel="0" collapsed="false">
      <c r="B3" s="17" t="s">
        <v>28</v>
      </c>
    </row>
    <row r="5" customFormat="false" ht="15" hidden="false" customHeight="false" outlineLevel="0" collapsed="false">
      <c r="B5" s="3" t="s">
        <v>29</v>
      </c>
    </row>
    <row r="6" customFormat="false" ht="18" hidden="false" customHeight="true" outlineLevel="0" collapsed="false">
      <c r="B6" s="18" t="s">
        <v>30</v>
      </c>
    </row>
    <row r="7" customFormat="false" ht="18" hidden="false" customHeight="true" outlineLevel="0" collapsed="false">
      <c r="B7" s="18" t="s">
        <v>31</v>
      </c>
    </row>
    <row r="8" customFormat="false" ht="18" hidden="false" customHeight="true" outlineLevel="0" collapsed="false">
      <c r="B8" s="18" t="s">
        <v>32</v>
      </c>
    </row>
    <row r="9" customFormat="false" ht="18" hidden="false" customHeight="true" outlineLevel="0" collapsed="false">
      <c r="B9" s="18" t="s">
        <v>33</v>
      </c>
    </row>
    <row r="10" customFormat="false" ht="18" hidden="false" customHeight="true" outlineLevel="0" collapsed="false">
      <c r="B10" s="18" t="s">
        <v>34</v>
      </c>
    </row>
    <row r="11" customFormat="false" ht="18" hidden="false" customHeight="true" outlineLevel="0" collapsed="false">
      <c r="B11" s="18" t="s">
        <v>35</v>
      </c>
    </row>
    <row r="13" customFormat="false" ht="15" hidden="false" customHeight="false" outlineLevel="0" collapsed="false">
      <c r="B13" s="3" t="s">
        <v>36</v>
      </c>
    </row>
    <row r="14" customFormat="false" ht="15" hidden="false" customHeight="false" outlineLevel="0" collapsed="false">
      <c r="B14" s="19" t="s">
        <v>37</v>
      </c>
    </row>
    <row r="15" customFormat="false" ht="15" hidden="false" customHeight="false" outlineLevel="0" collapsed="false">
      <c r="B15" s="19" t="s">
        <v>38</v>
      </c>
    </row>
    <row r="16" customFormat="false" ht="15" hidden="false" customHeight="false" outlineLevel="0" collapsed="false">
      <c r="B16" s="19" t="s">
        <v>39</v>
      </c>
    </row>
    <row r="18" customFormat="false" ht="23.85" hidden="false" customHeight="false" outlineLevel="0" collapsed="false">
      <c r="B18" s="20" t="s">
        <v>40</v>
      </c>
    </row>
    <row r="19" customFormat="false" ht="15" hidden="false" customHeight="false" outlineLevel="0" collapsed="false">
      <c r="B19" s="20" t="s">
        <v>41</v>
      </c>
    </row>
    <row r="21" customFormat="false" ht="30" hidden="false" customHeight="true" outlineLevel="0" collapsed="false">
      <c r="B21" s="20" t="s">
        <v>42</v>
      </c>
    </row>
    <row r="23" customFormat="false" ht="15" hidden="false" customHeight="false" outlineLevel="0" collapsed="false">
      <c r="B23" s="9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</cols>
  <sheetData>
    <row r="1" customFormat="false" ht="15" hidden="false" customHeight="false" outlineLevel="0" collapsed="false">
      <c r="A1" s="0" t="s">
        <v>14</v>
      </c>
    </row>
    <row r="2" customFormat="false" ht="15" hidden="false" customHeight="false" outlineLevel="0" collapsed="false">
      <c r="A2" s="21" t="n">
        <v>0.1</v>
      </c>
    </row>
    <row r="3" customFormat="false" ht="15" hidden="false" customHeight="false" outlineLevel="0" collapsed="false">
      <c r="A3" s="21" t="n">
        <v>0.2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4"/>
    <col collapsed="false" customWidth="true" hidden="false" outlineLevel="0" max="7" min="7" style="0" width="22"/>
  </cols>
  <sheetData>
    <row r="2" customFormat="false" ht="33.75" hidden="false" customHeight="true" outlineLevel="0" collapsed="false">
      <c r="B2" s="1" t="s">
        <v>44</v>
      </c>
      <c r="C2" s="1"/>
      <c r="D2" s="1"/>
      <c r="E2" s="1"/>
      <c r="F2" s="1"/>
      <c r="G2" s="1"/>
      <c r="H2" s="1"/>
    </row>
    <row r="4" customFormat="false" ht="15" hidden="false" customHeight="false" outlineLevel="0" collapsed="false">
      <c r="B4" s="4" t="s">
        <v>45</v>
      </c>
      <c r="C4" s="22" t="s">
        <v>46</v>
      </c>
    </row>
    <row r="5" customFormat="false" ht="15" hidden="false" customHeight="false" outlineLevel="0" collapsed="false">
      <c r="B5" s="4" t="s">
        <v>47</v>
      </c>
      <c r="C5" s="23" t="n">
        <f aca="true">IF(C4="","",C4-TODAY())</f>
        <v>301</v>
      </c>
    </row>
    <row r="6" customFormat="false" ht="15" hidden="false" customHeight="false" outlineLevel="0" collapsed="false">
      <c r="B6" s="4" t="s">
        <v>48</v>
      </c>
      <c r="C6" s="24" t="n">
        <f aca="true">IF(C4="","",(C4-TODAY())/7)</f>
        <v>43</v>
      </c>
    </row>
    <row r="8" customFormat="false" ht="30" hidden="false" customHeight="true" outlineLevel="0" collapsed="false">
      <c r="B8" s="6" t="s">
        <v>49</v>
      </c>
      <c r="C8" s="6" t="s">
        <v>50</v>
      </c>
      <c r="D8" s="6" t="s">
        <v>51</v>
      </c>
      <c r="E8" s="6" t="s">
        <v>52</v>
      </c>
      <c r="F8" s="6" t="s">
        <v>53</v>
      </c>
      <c r="G8" s="6" t="s">
        <v>54</v>
      </c>
    </row>
    <row r="9" customFormat="false" ht="15" hidden="false" customHeight="false" outlineLevel="0" collapsed="false">
      <c r="B9" s="7" t="s">
        <v>16</v>
      </c>
      <c r="C9" s="25" t="n">
        <v>14</v>
      </c>
      <c r="D9" s="25" t="n">
        <v>3</v>
      </c>
      <c r="E9" s="26" t="n">
        <f aca="false">IF(OR(B9="",N(C9)=0),"",N(D9)/C9)</f>
        <v>0.214285714285714</v>
      </c>
      <c r="F9" s="27" t="n">
        <f aca="false">IF(OR(B9="",$C$6&lt;=0),"",(N(C9)-N(D9))/$C$6)</f>
        <v>0.255813953488372</v>
      </c>
      <c r="G9" s="28" t="n">
        <v>6</v>
      </c>
    </row>
    <row r="10" customFormat="false" ht="15" hidden="false" customHeight="false" outlineLevel="0" collapsed="false">
      <c r="B10" s="7" t="s">
        <v>17</v>
      </c>
      <c r="C10" s="25" t="n">
        <v>12</v>
      </c>
      <c r="D10" s="25" t="n">
        <v>2</v>
      </c>
      <c r="E10" s="26" t="n">
        <f aca="false">IF(OR(B10="",N(C10)=0),"",N(D10)/C10)</f>
        <v>0.166666666666667</v>
      </c>
      <c r="F10" s="27" t="n">
        <f aca="false">IF(OR(B10="",$C$6&lt;=0),"",(N(C10)-N(D10))/$C$6)</f>
        <v>0.232558139534884</v>
      </c>
      <c r="G10" s="28" t="n">
        <v>5</v>
      </c>
    </row>
    <row r="11" customFormat="false" ht="15" hidden="false" customHeight="false" outlineLevel="0" collapsed="false">
      <c r="B11" s="7" t="s">
        <v>8</v>
      </c>
      <c r="C11" s="25" t="n">
        <v>16</v>
      </c>
      <c r="D11" s="25" t="n">
        <v>4</v>
      </c>
      <c r="E11" s="26" t="n">
        <f aca="false">IF(OR(B11="",N(C11)=0),"",N(D11)/C11)</f>
        <v>0.25</v>
      </c>
      <c r="F11" s="27" t="n">
        <f aca="false">IF(OR(B11="",$C$6&lt;=0),"",(N(C11)-N(D11))/$C$6)</f>
        <v>0.27906976744186</v>
      </c>
      <c r="G11" s="28" t="n">
        <v>4</v>
      </c>
    </row>
    <row r="12" customFormat="false" ht="15" hidden="false" customHeight="false" outlineLevel="0" collapsed="false">
      <c r="B12" s="7"/>
      <c r="C12" s="25"/>
      <c r="D12" s="25"/>
      <c r="E12" s="26" t="str">
        <f aca="false">IF(OR(B12="",N(C12)=0),"",N(D12)/C12)</f>
        <v/>
      </c>
      <c r="F12" s="27" t="str">
        <f aca="false">IF(OR(B12="",$C$6&lt;=0),"",(N(C12)-N(D12))/$C$6)</f>
        <v/>
      </c>
      <c r="G12" s="28"/>
    </row>
    <row r="13" customFormat="false" ht="15" hidden="false" customHeight="false" outlineLevel="0" collapsed="false">
      <c r="B13" s="7"/>
      <c r="C13" s="25"/>
      <c r="D13" s="25"/>
      <c r="E13" s="26" t="str">
        <f aca="false">IF(OR(B13="",N(C13)=0),"",N(D13)/C13)</f>
        <v/>
      </c>
      <c r="F13" s="27" t="str">
        <f aca="false">IF(OR(B13="",$C$6&lt;=0),"",(N(C13)-N(D13))/$C$6)</f>
        <v/>
      </c>
      <c r="G13" s="28"/>
    </row>
    <row r="14" customFormat="false" ht="15" hidden="false" customHeight="false" outlineLevel="0" collapsed="false">
      <c r="B14" s="7"/>
      <c r="C14" s="25"/>
      <c r="D14" s="25"/>
      <c r="E14" s="26" t="str">
        <f aca="false">IF(OR(B14="",N(C14)=0),"",N(D14)/C14)</f>
        <v/>
      </c>
      <c r="F14" s="27" t="str">
        <f aca="false">IF(OR(B14="",$C$6&lt;=0),"",(N(C14)-N(D14))/$C$6)</f>
        <v/>
      </c>
      <c r="G14" s="28"/>
    </row>
    <row r="15" customFormat="false" ht="15" hidden="false" customHeight="false" outlineLevel="0" collapsed="false">
      <c r="B15" s="7"/>
      <c r="C15" s="25"/>
      <c r="D15" s="25"/>
      <c r="E15" s="26" t="str">
        <f aca="false">IF(OR(B15="",N(C15)=0),"",N(D15)/C15)</f>
        <v/>
      </c>
      <c r="F15" s="27" t="str">
        <f aca="false">IF(OR(B15="",$C$6&lt;=0),"",(N(C15)-N(D15))/$C$6)</f>
        <v/>
      </c>
      <c r="G15" s="28"/>
    </row>
    <row r="16" customFormat="false" ht="15" hidden="false" customHeight="false" outlineLevel="0" collapsed="false">
      <c r="B16" s="7"/>
      <c r="C16" s="25"/>
      <c r="D16" s="25"/>
      <c r="E16" s="26" t="str">
        <f aca="false">IF(OR(B16="",N(C16)=0),"",N(D16)/C16)</f>
        <v/>
      </c>
      <c r="F16" s="27" t="str">
        <f aca="false">IF(OR(B16="",$C$6&lt;=0),"",(N(C16)-N(D16))/$C$6)</f>
        <v/>
      </c>
      <c r="G16" s="28"/>
    </row>
    <row r="17" customFormat="false" ht="15" hidden="false" customHeight="false" outlineLevel="0" collapsed="false">
      <c r="B17" s="7"/>
      <c r="C17" s="25"/>
      <c r="D17" s="25"/>
      <c r="E17" s="26" t="str">
        <f aca="false">IF(OR(B17="",N(C17)=0),"",N(D17)/C17)</f>
        <v/>
      </c>
      <c r="F17" s="27" t="str">
        <f aca="false">IF(OR(B17="",$C$6&lt;=0),"",(N(C17)-N(D17))/$C$6)</f>
        <v/>
      </c>
      <c r="G17" s="28"/>
    </row>
    <row r="18" customFormat="false" ht="15" hidden="false" customHeight="false" outlineLevel="0" collapsed="false">
      <c r="B18" s="7"/>
      <c r="C18" s="25"/>
      <c r="D18" s="25"/>
      <c r="E18" s="26" t="str">
        <f aca="false">IF(OR(B18="",N(C18)=0),"",N(D18)/C18)</f>
        <v/>
      </c>
      <c r="F18" s="27" t="str">
        <f aca="false">IF(OR(B18="",$C$6&lt;=0),"",(N(C18)-N(D18))/$C$6)</f>
        <v/>
      </c>
      <c r="G18" s="28"/>
    </row>
    <row r="19" customFormat="false" ht="15" hidden="false" customHeight="false" outlineLevel="0" collapsed="false">
      <c r="B19" s="7"/>
      <c r="C19" s="25"/>
      <c r="D19" s="25"/>
      <c r="E19" s="26" t="str">
        <f aca="false">IF(OR(B19="",N(C19)=0),"",N(D19)/C19)</f>
        <v/>
      </c>
      <c r="F19" s="27" t="str">
        <f aca="false">IF(OR(B19="",$C$6&lt;=0),"",(N(C19)-N(D19))/$C$6)</f>
        <v/>
      </c>
      <c r="G19" s="28"/>
    </row>
    <row r="20" customFormat="false" ht="15" hidden="false" customHeight="false" outlineLevel="0" collapsed="false">
      <c r="B20" s="7"/>
      <c r="C20" s="25"/>
      <c r="D20" s="25"/>
      <c r="E20" s="26" t="str">
        <f aca="false">IF(OR(B20="",N(C20)=0),"",N(D20)/C20)</f>
        <v/>
      </c>
      <c r="F20" s="27" t="str">
        <f aca="false">IF(OR(B20="",$C$6&lt;=0),"",(N(C20)-N(D20))/$C$6)</f>
        <v/>
      </c>
      <c r="G20" s="28"/>
    </row>
    <row r="22" customFormat="false" ht="15" hidden="false" customHeight="false" outlineLevel="0" collapsed="false">
      <c r="B22" s="29" t="s">
        <v>55</v>
      </c>
      <c r="C22" s="30" t="n">
        <f aca="false">SUM(C9:C20)</f>
        <v>42</v>
      </c>
      <c r="D22" s="30" t="n">
        <f aca="false">SUM(D9:D20)</f>
        <v>9</v>
      </c>
      <c r="E22" s="31" t="n">
        <f aca="false">IF(C22=0,"",D22/C22)</f>
        <v>0.214285714285714</v>
      </c>
      <c r="F22" s="32" t="n">
        <f aca="false">SUM(F9:F20)</f>
        <v>0.767441860465116</v>
      </c>
      <c r="G22" s="32" t="n">
        <f aca="false">SUM(G9:G20)</f>
        <v>15</v>
      </c>
    </row>
  </sheetData>
  <sheetProtection sheet="true" formatCells="false" formatColumns="false" formatRows="false" sort="false" autoFilter="false"/>
  <mergeCells count="1">
    <mergeCell ref="B2:H2"/>
  </mergeCells>
  <conditionalFormatting sqref="E9:E20">
    <cfRule type="dataBar" priority="2">
      <dataBar showValue="1" minLength="10" maxLength="90">
        <cfvo type="num" val="0"/>
        <cfvo type="num" val="1"/>
        <color rgb="FF16A34A"/>
      </dataBar>
      <extLst>
        <ext xmlns:x14="http://schemas.microsoft.com/office/spreadsheetml/2009/9/main" uri="{B025F937-C7B1-47D3-B67F-A62EFF666E3E}">
          <x14:id>{3319FDDC-F9F9-4D9C-9CC5-DED0F3DEFFAE}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19FDDC-F9F9-4D9C-9CC5-DED0F3DEFFA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6A34A"/>
              <x14:axisColor rgb="FF000000"/>
            </x14:dataBar>
          </x14:cfRule>
          <xm:sqref>E9:E20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2026-08-11T14:17:49Z</dcterms:created>
  <dc:creator>openpyxl</dc:creator>
  <dc:description/>
  <dc:language>en-US</dc:language>
  <cp:lastModifiedBy/>
  <dcterms:modified xsi:type="dcterms:W3CDTF">2026-08-11T14:17:49Z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