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lend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color rgb="00047857"/>
      <sz val="11"/>
    </font>
    <font>
      <name val="Arial"/>
      <color rgb="00111827"/>
      <sz val="9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3" fontId="3" fillId="3" borderId="0" applyProtection="1" pivotButton="0" quotePrefix="0" xfId="0">
      <protection locked="0" hidden="0"/>
    </xf>
    <xf numFmtId="0" fontId="4" fillId="4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Calendario anual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Escribe el año arriba y las 12 filas de meses se rellenan solas.</t>
        </is>
      </c>
    </row>
    <row r="7" ht="20" customHeight="1">
      <c r="B7" s="4" t="inlineStr">
        <is>
          <t>2.  Cada casilla muestra la inicial del día de la semana (L, M, X, J, V, S, D).</t>
        </is>
      </c>
    </row>
    <row r="8" ht="20" customHeight="1">
      <c r="B8" s="4" t="inlineStr">
        <is>
          <t>3.  Los fines de semana (S y D) se resaltan en verde.</t>
        </is>
      </c>
    </row>
    <row r="9" ht="20" customHeight="1">
      <c r="B9" s="4" t="inlineStr">
        <is>
          <t>4.  Cambia el año y tienes el calendario de cualquier año al instante.</t>
        </is>
      </c>
    </row>
    <row r="10" ht="20" customHeight="1">
      <c r="B10" s="4" t="inlineStr">
        <is>
          <t>5.  Imprímelo apaisado para tener el año entero en una hoja.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AG1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3" customWidth="1" min="23" max="23"/>
    <col width="3" customWidth="1" min="24" max="24"/>
    <col width="3" customWidth="1" min="25" max="25"/>
    <col width="3" customWidth="1" min="26" max="26"/>
    <col width="3" customWidth="1" min="27" max="27"/>
    <col width="3" customWidth="1" min="28" max="28"/>
    <col width="3" customWidth="1" min="29" max="29"/>
    <col width="3" customWidth="1" min="30" max="30"/>
    <col width="3" customWidth="1" min="31" max="31"/>
    <col width="3" customWidth="1" min="32" max="32"/>
    <col width="3" customWidth="1" min="33" max="33"/>
  </cols>
  <sheetData>
    <row r="2" ht="30" customHeight="1">
      <c r="B2" s="1" t="inlineStr">
        <is>
          <t>CALENDARIO ANUAL (AÑO DE UN VISTAZO)</t>
        </is>
      </c>
    </row>
    <row r="4">
      <c r="B4" s="5" t="inlineStr">
        <is>
          <t>Año</t>
        </is>
      </c>
      <c r="C4" s="6" t="n">
        <v>2026</v>
      </c>
    </row>
    <row r="6" ht="30" customHeight="1">
      <c r="B6" s="7" t="inlineStr">
        <is>
          <t>Mes</t>
        </is>
      </c>
      <c r="C6" s="7" t="inlineStr">
        <is>
          <t>1</t>
        </is>
      </c>
      <c r="D6" s="7" t="inlineStr">
        <is>
          <t>2</t>
        </is>
      </c>
      <c r="E6" s="7" t="inlineStr">
        <is>
          <t>3</t>
        </is>
      </c>
      <c r="F6" s="7" t="inlineStr">
        <is>
          <t>4</t>
        </is>
      </c>
      <c r="G6" s="7" t="inlineStr">
        <is>
          <t>5</t>
        </is>
      </c>
      <c r="H6" s="7" t="inlineStr">
        <is>
          <t>6</t>
        </is>
      </c>
      <c r="I6" s="7" t="inlineStr">
        <is>
          <t>7</t>
        </is>
      </c>
      <c r="J6" s="7" t="inlineStr">
        <is>
          <t>8</t>
        </is>
      </c>
      <c r="K6" s="7" t="inlineStr">
        <is>
          <t>9</t>
        </is>
      </c>
      <c r="L6" s="7" t="inlineStr">
        <is>
          <t>10</t>
        </is>
      </c>
      <c r="M6" s="7" t="inlineStr">
        <is>
          <t>11</t>
        </is>
      </c>
      <c r="N6" s="7" t="inlineStr">
        <is>
          <t>12</t>
        </is>
      </c>
      <c r="O6" s="7" t="inlineStr">
        <is>
          <t>13</t>
        </is>
      </c>
      <c r="P6" s="7" t="inlineStr">
        <is>
          <t>14</t>
        </is>
      </c>
      <c r="Q6" s="7" t="inlineStr">
        <is>
          <t>15</t>
        </is>
      </c>
      <c r="R6" s="7" t="inlineStr">
        <is>
          <t>16</t>
        </is>
      </c>
      <c r="S6" s="7" t="inlineStr">
        <is>
          <t>17</t>
        </is>
      </c>
      <c r="T6" s="7" t="inlineStr">
        <is>
          <t>18</t>
        </is>
      </c>
      <c r="U6" s="7" t="inlineStr">
        <is>
          <t>19</t>
        </is>
      </c>
      <c r="V6" s="7" t="inlineStr">
        <is>
          <t>20</t>
        </is>
      </c>
      <c r="W6" s="7" t="inlineStr">
        <is>
          <t>21</t>
        </is>
      </c>
      <c r="X6" s="7" t="inlineStr">
        <is>
          <t>22</t>
        </is>
      </c>
      <c r="Y6" s="7" t="inlineStr">
        <is>
          <t>23</t>
        </is>
      </c>
      <c r="Z6" s="7" t="inlineStr">
        <is>
          <t>24</t>
        </is>
      </c>
      <c r="AA6" s="7" t="inlineStr">
        <is>
          <t>25</t>
        </is>
      </c>
      <c r="AB6" s="7" t="inlineStr">
        <is>
          <t>26</t>
        </is>
      </c>
      <c r="AC6" s="7" t="inlineStr">
        <is>
          <t>27</t>
        </is>
      </c>
      <c r="AD6" s="7" t="inlineStr">
        <is>
          <t>28</t>
        </is>
      </c>
      <c r="AE6" s="7" t="inlineStr">
        <is>
          <t>29</t>
        </is>
      </c>
      <c r="AF6" s="7" t="inlineStr">
        <is>
          <t>30</t>
        </is>
      </c>
      <c r="AG6" s="7" t="inlineStr">
        <is>
          <t>31</t>
        </is>
      </c>
    </row>
    <row r="7">
      <c r="B7" s="5" t="inlineStr">
        <is>
          <t>Enero</t>
        </is>
      </c>
      <c r="C7" s="8">
        <f>IF(MONTH(DATE($C$4,1,1))=1,CHOOSE(WEEKDAY(DATE($C$4,1,1),2),"L","M","X","J","V","S","D"),"")</f>
        <v/>
      </c>
      <c r="D7" s="8">
        <f>IF(MONTH(DATE($C$4,1,2))=1,CHOOSE(WEEKDAY(DATE($C$4,1,2),2),"L","M","X","J","V","S","D"),"")</f>
        <v/>
      </c>
      <c r="E7" s="8">
        <f>IF(MONTH(DATE($C$4,1,3))=1,CHOOSE(WEEKDAY(DATE($C$4,1,3),2),"L","M","X","J","V","S","D"),"")</f>
        <v/>
      </c>
      <c r="F7" s="8">
        <f>IF(MONTH(DATE($C$4,1,4))=1,CHOOSE(WEEKDAY(DATE($C$4,1,4),2),"L","M","X","J","V","S","D"),"")</f>
        <v/>
      </c>
      <c r="G7" s="8">
        <f>IF(MONTH(DATE($C$4,1,5))=1,CHOOSE(WEEKDAY(DATE($C$4,1,5),2),"L","M","X","J","V","S","D"),"")</f>
        <v/>
      </c>
      <c r="H7" s="8">
        <f>IF(MONTH(DATE($C$4,1,6))=1,CHOOSE(WEEKDAY(DATE($C$4,1,6),2),"L","M","X","J","V","S","D"),"")</f>
        <v/>
      </c>
      <c r="I7" s="8">
        <f>IF(MONTH(DATE($C$4,1,7))=1,CHOOSE(WEEKDAY(DATE($C$4,1,7),2),"L","M","X","J","V","S","D"),"")</f>
        <v/>
      </c>
      <c r="J7" s="8">
        <f>IF(MONTH(DATE($C$4,1,8))=1,CHOOSE(WEEKDAY(DATE($C$4,1,8),2),"L","M","X","J","V","S","D"),"")</f>
        <v/>
      </c>
      <c r="K7" s="8">
        <f>IF(MONTH(DATE($C$4,1,9))=1,CHOOSE(WEEKDAY(DATE($C$4,1,9),2),"L","M","X","J","V","S","D"),"")</f>
        <v/>
      </c>
      <c r="L7" s="8">
        <f>IF(MONTH(DATE($C$4,1,10))=1,CHOOSE(WEEKDAY(DATE($C$4,1,10),2),"L","M","X","J","V","S","D"),"")</f>
        <v/>
      </c>
      <c r="M7" s="8">
        <f>IF(MONTH(DATE($C$4,1,11))=1,CHOOSE(WEEKDAY(DATE($C$4,1,11),2),"L","M","X","J","V","S","D"),"")</f>
        <v/>
      </c>
      <c r="N7" s="8">
        <f>IF(MONTH(DATE($C$4,1,12))=1,CHOOSE(WEEKDAY(DATE($C$4,1,12),2),"L","M","X","J","V","S","D"),"")</f>
        <v/>
      </c>
      <c r="O7" s="8">
        <f>IF(MONTH(DATE($C$4,1,13))=1,CHOOSE(WEEKDAY(DATE($C$4,1,13),2),"L","M","X","J","V","S","D"),"")</f>
        <v/>
      </c>
      <c r="P7" s="8">
        <f>IF(MONTH(DATE($C$4,1,14))=1,CHOOSE(WEEKDAY(DATE($C$4,1,14),2),"L","M","X","J","V","S","D"),"")</f>
        <v/>
      </c>
      <c r="Q7" s="8">
        <f>IF(MONTH(DATE($C$4,1,15))=1,CHOOSE(WEEKDAY(DATE($C$4,1,15),2),"L","M","X","J","V","S","D"),"")</f>
        <v/>
      </c>
      <c r="R7" s="8">
        <f>IF(MONTH(DATE($C$4,1,16))=1,CHOOSE(WEEKDAY(DATE($C$4,1,16),2),"L","M","X","J","V","S","D"),"")</f>
        <v/>
      </c>
      <c r="S7" s="8">
        <f>IF(MONTH(DATE($C$4,1,17))=1,CHOOSE(WEEKDAY(DATE($C$4,1,17),2),"L","M","X","J","V","S","D"),"")</f>
        <v/>
      </c>
      <c r="T7" s="8">
        <f>IF(MONTH(DATE($C$4,1,18))=1,CHOOSE(WEEKDAY(DATE($C$4,1,18),2),"L","M","X","J","V","S","D"),"")</f>
        <v/>
      </c>
      <c r="U7" s="8">
        <f>IF(MONTH(DATE($C$4,1,19))=1,CHOOSE(WEEKDAY(DATE($C$4,1,19),2),"L","M","X","J","V","S","D"),"")</f>
        <v/>
      </c>
      <c r="V7" s="8">
        <f>IF(MONTH(DATE($C$4,1,20))=1,CHOOSE(WEEKDAY(DATE($C$4,1,20),2),"L","M","X","J","V","S","D"),"")</f>
        <v/>
      </c>
      <c r="W7" s="8">
        <f>IF(MONTH(DATE($C$4,1,21))=1,CHOOSE(WEEKDAY(DATE($C$4,1,21),2),"L","M","X","J","V","S","D"),"")</f>
        <v/>
      </c>
      <c r="X7" s="8">
        <f>IF(MONTH(DATE($C$4,1,22))=1,CHOOSE(WEEKDAY(DATE($C$4,1,22),2),"L","M","X","J","V","S","D"),"")</f>
        <v/>
      </c>
      <c r="Y7" s="8">
        <f>IF(MONTH(DATE($C$4,1,23))=1,CHOOSE(WEEKDAY(DATE($C$4,1,23),2),"L","M","X","J","V","S","D"),"")</f>
        <v/>
      </c>
      <c r="Z7" s="8">
        <f>IF(MONTH(DATE($C$4,1,24))=1,CHOOSE(WEEKDAY(DATE($C$4,1,24),2),"L","M","X","J","V","S","D"),"")</f>
        <v/>
      </c>
      <c r="AA7" s="8">
        <f>IF(MONTH(DATE($C$4,1,25))=1,CHOOSE(WEEKDAY(DATE($C$4,1,25),2),"L","M","X","J","V","S","D"),"")</f>
        <v/>
      </c>
      <c r="AB7" s="8">
        <f>IF(MONTH(DATE($C$4,1,26))=1,CHOOSE(WEEKDAY(DATE($C$4,1,26),2),"L","M","X","J","V","S","D"),"")</f>
        <v/>
      </c>
      <c r="AC7" s="8">
        <f>IF(MONTH(DATE($C$4,1,27))=1,CHOOSE(WEEKDAY(DATE($C$4,1,27),2),"L","M","X","J","V","S","D"),"")</f>
        <v/>
      </c>
      <c r="AD7" s="8">
        <f>IF(MONTH(DATE($C$4,1,28))=1,CHOOSE(WEEKDAY(DATE($C$4,1,28),2),"L","M","X","J","V","S","D"),"")</f>
        <v/>
      </c>
      <c r="AE7" s="8">
        <f>IF(MONTH(DATE($C$4,1,29))=1,CHOOSE(WEEKDAY(DATE($C$4,1,29),2),"L","M","X","J","V","S","D"),"")</f>
        <v/>
      </c>
      <c r="AF7" s="8">
        <f>IF(MONTH(DATE($C$4,1,30))=1,CHOOSE(WEEKDAY(DATE($C$4,1,30),2),"L","M","X","J","V","S","D"),"")</f>
        <v/>
      </c>
      <c r="AG7" s="8">
        <f>IF(MONTH(DATE($C$4,1,31))=1,CHOOSE(WEEKDAY(DATE($C$4,1,31),2),"L","M","X","J","V","S","D"),"")</f>
        <v/>
      </c>
    </row>
    <row r="8">
      <c r="B8" s="5" t="inlineStr">
        <is>
          <t>Febrero</t>
        </is>
      </c>
      <c r="C8" s="8">
        <f>IF(MONTH(DATE($C$4,2,1))=2,CHOOSE(WEEKDAY(DATE($C$4,2,1),2),"L","M","X","J","V","S","D"),"")</f>
        <v/>
      </c>
      <c r="D8" s="8">
        <f>IF(MONTH(DATE($C$4,2,2))=2,CHOOSE(WEEKDAY(DATE($C$4,2,2),2),"L","M","X","J","V","S","D"),"")</f>
        <v/>
      </c>
      <c r="E8" s="8">
        <f>IF(MONTH(DATE($C$4,2,3))=2,CHOOSE(WEEKDAY(DATE($C$4,2,3),2),"L","M","X","J","V","S","D"),"")</f>
        <v/>
      </c>
      <c r="F8" s="8">
        <f>IF(MONTH(DATE($C$4,2,4))=2,CHOOSE(WEEKDAY(DATE($C$4,2,4),2),"L","M","X","J","V","S","D"),"")</f>
        <v/>
      </c>
      <c r="G8" s="8">
        <f>IF(MONTH(DATE($C$4,2,5))=2,CHOOSE(WEEKDAY(DATE($C$4,2,5),2),"L","M","X","J","V","S","D"),"")</f>
        <v/>
      </c>
      <c r="H8" s="8">
        <f>IF(MONTH(DATE($C$4,2,6))=2,CHOOSE(WEEKDAY(DATE($C$4,2,6),2),"L","M","X","J","V","S","D"),"")</f>
        <v/>
      </c>
      <c r="I8" s="8">
        <f>IF(MONTH(DATE($C$4,2,7))=2,CHOOSE(WEEKDAY(DATE($C$4,2,7),2),"L","M","X","J","V","S","D"),"")</f>
        <v/>
      </c>
      <c r="J8" s="8">
        <f>IF(MONTH(DATE($C$4,2,8))=2,CHOOSE(WEEKDAY(DATE($C$4,2,8),2),"L","M","X","J","V","S","D"),"")</f>
        <v/>
      </c>
      <c r="K8" s="8">
        <f>IF(MONTH(DATE($C$4,2,9))=2,CHOOSE(WEEKDAY(DATE($C$4,2,9),2),"L","M","X","J","V","S","D"),"")</f>
        <v/>
      </c>
      <c r="L8" s="8">
        <f>IF(MONTH(DATE($C$4,2,10))=2,CHOOSE(WEEKDAY(DATE($C$4,2,10),2),"L","M","X","J","V","S","D"),"")</f>
        <v/>
      </c>
      <c r="M8" s="8">
        <f>IF(MONTH(DATE($C$4,2,11))=2,CHOOSE(WEEKDAY(DATE($C$4,2,11),2),"L","M","X","J","V","S","D"),"")</f>
        <v/>
      </c>
      <c r="N8" s="8">
        <f>IF(MONTH(DATE($C$4,2,12))=2,CHOOSE(WEEKDAY(DATE($C$4,2,12),2),"L","M","X","J","V","S","D"),"")</f>
        <v/>
      </c>
      <c r="O8" s="8">
        <f>IF(MONTH(DATE($C$4,2,13))=2,CHOOSE(WEEKDAY(DATE($C$4,2,13),2),"L","M","X","J","V","S","D"),"")</f>
        <v/>
      </c>
      <c r="P8" s="8">
        <f>IF(MONTH(DATE($C$4,2,14))=2,CHOOSE(WEEKDAY(DATE($C$4,2,14),2),"L","M","X","J","V","S","D"),"")</f>
        <v/>
      </c>
      <c r="Q8" s="8">
        <f>IF(MONTH(DATE($C$4,2,15))=2,CHOOSE(WEEKDAY(DATE($C$4,2,15),2),"L","M","X","J","V","S","D"),"")</f>
        <v/>
      </c>
      <c r="R8" s="8">
        <f>IF(MONTH(DATE($C$4,2,16))=2,CHOOSE(WEEKDAY(DATE($C$4,2,16),2),"L","M","X","J","V","S","D"),"")</f>
        <v/>
      </c>
      <c r="S8" s="8">
        <f>IF(MONTH(DATE($C$4,2,17))=2,CHOOSE(WEEKDAY(DATE($C$4,2,17),2),"L","M","X","J","V","S","D"),"")</f>
        <v/>
      </c>
      <c r="T8" s="8">
        <f>IF(MONTH(DATE($C$4,2,18))=2,CHOOSE(WEEKDAY(DATE($C$4,2,18),2),"L","M","X","J","V","S","D"),"")</f>
        <v/>
      </c>
      <c r="U8" s="8">
        <f>IF(MONTH(DATE($C$4,2,19))=2,CHOOSE(WEEKDAY(DATE($C$4,2,19),2),"L","M","X","J","V","S","D"),"")</f>
        <v/>
      </c>
      <c r="V8" s="8">
        <f>IF(MONTH(DATE($C$4,2,20))=2,CHOOSE(WEEKDAY(DATE($C$4,2,20),2),"L","M","X","J","V","S","D"),"")</f>
        <v/>
      </c>
      <c r="W8" s="8">
        <f>IF(MONTH(DATE($C$4,2,21))=2,CHOOSE(WEEKDAY(DATE($C$4,2,21),2),"L","M","X","J","V","S","D"),"")</f>
        <v/>
      </c>
      <c r="X8" s="8">
        <f>IF(MONTH(DATE($C$4,2,22))=2,CHOOSE(WEEKDAY(DATE($C$4,2,22),2),"L","M","X","J","V","S","D"),"")</f>
        <v/>
      </c>
      <c r="Y8" s="8">
        <f>IF(MONTH(DATE($C$4,2,23))=2,CHOOSE(WEEKDAY(DATE($C$4,2,23),2),"L","M","X","J","V","S","D"),"")</f>
        <v/>
      </c>
      <c r="Z8" s="8">
        <f>IF(MONTH(DATE($C$4,2,24))=2,CHOOSE(WEEKDAY(DATE($C$4,2,24),2),"L","M","X","J","V","S","D"),"")</f>
        <v/>
      </c>
      <c r="AA8" s="8">
        <f>IF(MONTH(DATE($C$4,2,25))=2,CHOOSE(WEEKDAY(DATE($C$4,2,25),2),"L","M","X","J","V","S","D"),"")</f>
        <v/>
      </c>
      <c r="AB8" s="8">
        <f>IF(MONTH(DATE($C$4,2,26))=2,CHOOSE(WEEKDAY(DATE($C$4,2,26),2),"L","M","X","J","V","S","D"),"")</f>
        <v/>
      </c>
      <c r="AC8" s="8">
        <f>IF(MONTH(DATE($C$4,2,27))=2,CHOOSE(WEEKDAY(DATE($C$4,2,27),2),"L","M","X","J","V","S","D"),"")</f>
        <v/>
      </c>
      <c r="AD8" s="8">
        <f>IF(MONTH(DATE($C$4,2,28))=2,CHOOSE(WEEKDAY(DATE($C$4,2,28),2),"L","M","X","J","V","S","D"),"")</f>
        <v/>
      </c>
      <c r="AE8" s="8">
        <f>IF(MONTH(DATE($C$4,2,29))=2,CHOOSE(WEEKDAY(DATE($C$4,2,29),2),"L","M","X","J","V","S","D"),"")</f>
        <v/>
      </c>
      <c r="AF8" s="8">
        <f>IF(MONTH(DATE($C$4,2,30))=2,CHOOSE(WEEKDAY(DATE($C$4,2,30),2),"L","M","X","J","V","S","D"),"")</f>
        <v/>
      </c>
      <c r="AG8" s="8">
        <f>IF(MONTH(DATE($C$4,2,31))=2,CHOOSE(WEEKDAY(DATE($C$4,2,31),2),"L","M","X","J","V","S","D"),"")</f>
        <v/>
      </c>
    </row>
    <row r="9">
      <c r="B9" s="5" t="inlineStr">
        <is>
          <t>Marzo</t>
        </is>
      </c>
      <c r="C9" s="8">
        <f>IF(MONTH(DATE($C$4,3,1))=3,CHOOSE(WEEKDAY(DATE($C$4,3,1),2),"L","M","X","J","V","S","D"),"")</f>
        <v/>
      </c>
      <c r="D9" s="8">
        <f>IF(MONTH(DATE($C$4,3,2))=3,CHOOSE(WEEKDAY(DATE($C$4,3,2),2),"L","M","X","J","V","S","D"),"")</f>
        <v/>
      </c>
      <c r="E9" s="8">
        <f>IF(MONTH(DATE($C$4,3,3))=3,CHOOSE(WEEKDAY(DATE($C$4,3,3),2),"L","M","X","J","V","S","D"),"")</f>
        <v/>
      </c>
      <c r="F9" s="8">
        <f>IF(MONTH(DATE($C$4,3,4))=3,CHOOSE(WEEKDAY(DATE($C$4,3,4),2),"L","M","X","J","V","S","D"),"")</f>
        <v/>
      </c>
      <c r="G9" s="8">
        <f>IF(MONTH(DATE($C$4,3,5))=3,CHOOSE(WEEKDAY(DATE($C$4,3,5),2),"L","M","X","J","V","S","D"),"")</f>
        <v/>
      </c>
      <c r="H9" s="8">
        <f>IF(MONTH(DATE($C$4,3,6))=3,CHOOSE(WEEKDAY(DATE($C$4,3,6),2),"L","M","X","J","V","S","D"),"")</f>
        <v/>
      </c>
      <c r="I9" s="8">
        <f>IF(MONTH(DATE($C$4,3,7))=3,CHOOSE(WEEKDAY(DATE($C$4,3,7),2),"L","M","X","J","V","S","D"),"")</f>
        <v/>
      </c>
      <c r="J9" s="8">
        <f>IF(MONTH(DATE($C$4,3,8))=3,CHOOSE(WEEKDAY(DATE($C$4,3,8),2),"L","M","X","J","V","S","D"),"")</f>
        <v/>
      </c>
      <c r="K9" s="8">
        <f>IF(MONTH(DATE($C$4,3,9))=3,CHOOSE(WEEKDAY(DATE($C$4,3,9),2),"L","M","X","J","V","S","D"),"")</f>
        <v/>
      </c>
      <c r="L9" s="8">
        <f>IF(MONTH(DATE($C$4,3,10))=3,CHOOSE(WEEKDAY(DATE($C$4,3,10),2),"L","M","X","J","V","S","D"),"")</f>
        <v/>
      </c>
      <c r="M9" s="8">
        <f>IF(MONTH(DATE($C$4,3,11))=3,CHOOSE(WEEKDAY(DATE($C$4,3,11),2),"L","M","X","J","V","S","D"),"")</f>
        <v/>
      </c>
      <c r="N9" s="8">
        <f>IF(MONTH(DATE($C$4,3,12))=3,CHOOSE(WEEKDAY(DATE($C$4,3,12),2),"L","M","X","J","V","S","D"),"")</f>
        <v/>
      </c>
      <c r="O9" s="8">
        <f>IF(MONTH(DATE($C$4,3,13))=3,CHOOSE(WEEKDAY(DATE($C$4,3,13),2),"L","M","X","J","V","S","D"),"")</f>
        <v/>
      </c>
      <c r="P9" s="8">
        <f>IF(MONTH(DATE($C$4,3,14))=3,CHOOSE(WEEKDAY(DATE($C$4,3,14),2),"L","M","X","J","V","S","D"),"")</f>
        <v/>
      </c>
      <c r="Q9" s="8">
        <f>IF(MONTH(DATE($C$4,3,15))=3,CHOOSE(WEEKDAY(DATE($C$4,3,15),2),"L","M","X","J","V","S","D"),"")</f>
        <v/>
      </c>
      <c r="R9" s="8">
        <f>IF(MONTH(DATE($C$4,3,16))=3,CHOOSE(WEEKDAY(DATE($C$4,3,16),2),"L","M","X","J","V","S","D"),"")</f>
        <v/>
      </c>
      <c r="S9" s="8">
        <f>IF(MONTH(DATE($C$4,3,17))=3,CHOOSE(WEEKDAY(DATE($C$4,3,17),2),"L","M","X","J","V","S","D"),"")</f>
        <v/>
      </c>
      <c r="T9" s="8">
        <f>IF(MONTH(DATE($C$4,3,18))=3,CHOOSE(WEEKDAY(DATE($C$4,3,18),2),"L","M","X","J","V","S","D"),"")</f>
        <v/>
      </c>
      <c r="U9" s="8">
        <f>IF(MONTH(DATE($C$4,3,19))=3,CHOOSE(WEEKDAY(DATE($C$4,3,19),2),"L","M","X","J","V","S","D"),"")</f>
        <v/>
      </c>
      <c r="V9" s="8">
        <f>IF(MONTH(DATE($C$4,3,20))=3,CHOOSE(WEEKDAY(DATE($C$4,3,20),2),"L","M","X","J","V","S","D"),"")</f>
        <v/>
      </c>
      <c r="W9" s="8">
        <f>IF(MONTH(DATE($C$4,3,21))=3,CHOOSE(WEEKDAY(DATE($C$4,3,21),2),"L","M","X","J","V","S","D"),"")</f>
        <v/>
      </c>
      <c r="X9" s="8">
        <f>IF(MONTH(DATE($C$4,3,22))=3,CHOOSE(WEEKDAY(DATE($C$4,3,22),2),"L","M","X","J","V","S","D"),"")</f>
        <v/>
      </c>
      <c r="Y9" s="8">
        <f>IF(MONTH(DATE($C$4,3,23))=3,CHOOSE(WEEKDAY(DATE($C$4,3,23),2),"L","M","X","J","V","S","D"),"")</f>
        <v/>
      </c>
      <c r="Z9" s="8">
        <f>IF(MONTH(DATE($C$4,3,24))=3,CHOOSE(WEEKDAY(DATE($C$4,3,24),2),"L","M","X","J","V","S","D"),"")</f>
        <v/>
      </c>
      <c r="AA9" s="8">
        <f>IF(MONTH(DATE($C$4,3,25))=3,CHOOSE(WEEKDAY(DATE($C$4,3,25),2),"L","M","X","J","V","S","D"),"")</f>
        <v/>
      </c>
      <c r="AB9" s="8">
        <f>IF(MONTH(DATE($C$4,3,26))=3,CHOOSE(WEEKDAY(DATE($C$4,3,26),2),"L","M","X","J","V","S","D"),"")</f>
        <v/>
      </c>
      <c r="AC9" s="8">
        <f>IF(MONTH(DATE($C$4,3,27))=3,CHOOSE(WEEKDAY(DATE($C$4,3,27),2),"L","M","X","J","V","S","D"),"")</f>
        <v/>
      </c>
      <c r="AD9" s="8">
        <f>IF(MONTH(DATE($C$4,3,28))=3,CHOOSE(WEEKDAY(DATE($C$4,3,28),2),"L","M","X","J","V","S","D"),"")</f>
        <v/>
      </c>
      <c r="AE9" s="8">
        <f>IF(MONTH(DATE($C$4,3,29))=3,CHOOSE(WEEKDAY(DATE($C$4,3,29),2),"L","M","X","J","V","S","D"),"")</f>
        <v/>
      </c>
      <c r="AF9" s="8">
        <f>IF(MONTH(DATE($C$4,3,30))=3,CHOOSE(WEEKDAY(DATE($C$4,3,30),2),"L","M","X","J","V","S","D"),"")</f>
        <v/>
      </c>
      <c r="AG9" s="8">
        <f>IF(MONTH(DATE($C$4,3,31))=3,CHOOSE(WEEKDAY(DATE($C$4,3,31),2),"L","M","X","J","V","S","D"),"")</f>
        <v/>
      </c>
    </row>
    <row r="10">
      <c r="B10" s="5" t="inlineStr">
        <is>
          <t>Abril</t>
        </is>
      </c>
      <c r="C10" s="8">
        <f>IF(MONTH(DATE($C$4,4,1))=4,CHOOSE(WEEKDAY(DATE($C$4,4,1),2),"L","M","X","J","V","S","D"),"")</f>
        <v/>
      </c>
      <c r="D10" s="8">
        <f>IF(MONTH(DATE($C$4,4,2))=4,CHOOSE(WEEKDAY(DATE($C$4,4,2),2),"L","M","X","J","V","S","D"),"")</f>
        <v/>
      </c>
      <c r="E10" s="8">
        <f>IF(MONTH(DATE($C$4,4,3))=4,CHOOSE(WEEKDAY(DATE($C$4,4,3),2),"L","M","X","J","V","S","D"),"")</f>
        <v/>
      </c>
      <c r="F10" s="8">
        <f>IF(MONTH(DATE($C$4,4,4))=4,CHOOSE(WEEKDAY(DATE($C$4,4,4),2),"L","M","X","J","V","S","D"),"")</f>
        <v/>
      </c>
      <c r="G10" s="8">
        <f>IF(MONTH(DATE($C$4,4,5))=4,CHOOSE(WEEKDAY(DATE($C$4,4,5),2),"L","M","X","J","V","S","D"),"")</f>
        <v/>
      </c>
      <c r="H10" s="8">
        <f>IF(MONTH(DATE($C$4,4,6))=4,CHOOSE(WEEKDAY(DATE($C$4,4,6),2),"L","M","X","J","V","S","D"),"")</f>
        <v/>
      </c>
      <c r="I10" s="8">
        <f>IF(MONTH(DATE($C$4,4,7))=4,CHOOSE(WEEKDAY(DATE($C$4,4,7),2),"L","M","X","J","V","S","D"),"")</f>
        <v/>
      </c>
      <c r="J10" s="8">
        <f>IF(MONTH(DATE($C$4,4,8))=4,CHOOSE(WEEKDAY(DATE($C$4,4,8),2),"L","M","X","J","V","S","D"),"")</f>
        <v/>
      </c>
      <c r="K10" s="8">
        <f>IF(MONTH(DATE($C$4,4,9))=4,CHOOSE(WEEKDAY(DATE($C$4,4,9),2),"L","M","X","J","V","S","D"),"")</f>
        <v/>
      </c>
      <c r="L10" s="8">
        <f>IF(MONTH(DATE($C$4,4,10))=4,CHOOSE(WEEKDAY(DATE($C$4,4,10),2),"L","M","X","J","V","S","D"),"")</f>
        <v/>
      </c>
      <c r="M10" s="8">
        <f>IF(MONTH(DATE($C$4,4,11))=4,CHOOSE(WEEKDAY(DATE($C$4,4,11),2),"L","M","X","J","V","S","D"),"")</f>
        <v/>
      </c>
      <c r="N10" s="8">
        <f>IF(MONTH(DATE($C$4,4,12))=4,CHOOSE(WEEKDAY(DATE($C$4,4,12),2),"L","M","X","J","V","S","D"),"")</f>
        <v/>
      </c>
      <c r="O10" s="8">
        <f>IF(MONTH(DATE($C$4,4,13))=4,CHOOSE(WEEKDAY(DATE($C$4,4,13),2),"L","M","X","J","V","S","D"),"")</f>
        <v/>
      </c>
      <c r="P10" s="8">
        <f>IF(MONTH(DATE($C$4,4,14))=4,CHOOSE(WEEKDAY(DATE($C$4,4,14),2),"L","M","X","J","V","S","D"),"")</f>
        <v/>
      </c>
      <c r="Q10" s="8">
        <f>IF(MONTH(DATE($C$4,4,15))=4,CHOOSE(WEEKDAY(DATE($C$4,4,15),2),"L","M","X","J","V","S","D"),"")</f>
        <v/>
      </c>
      <c r="R10" s="8">
        <f>IF(MONTH(DATE($C$4,4,16))=4,CHOOSE(WEEKDAY(DATE($C$4,4,16),2),"L","M","X","J","V","S","D"),"")</f>
        <v/>
      </c>
      <c r="S10" s="8">
        <f>IF(MONTH(DATE($C$4,4,17))=4,CHOOSE(WEEKDAY(DATE($C$4,4,17),2),"L","M","X","J","V","S","D"),"")</f>
        <v/>
      </c>
      <c r="T10" s="8">
        <f>IF(MONTH(DATE($C$4,4,18))=4,CHOOSE(WEEKDAY(DATE($C$4,4,18),2),"L","M","X","J","V","S","D"),"")</f>
        <v/>
      </c>
      <c r="U10" s="8">
        <f>IF(MONTH(DATE($C$4,4,19))=4,CHOOSE(WEEKDAY(DATE($C$4,4,19),2),"L","M","X","J","V","S","D"),"")</f>
        <v/>
      </c>
      <c r="V10" s="8">
        <f>IF(MONTH(DATE($C$4,4,20))=4,CHOOSE(WEEKDAY(DATE($C$4,4,20),2),"L","M","X","J","V","S","D"),"")</f>
        <v/>
      </c>
      <c r="W10" s="8">
        <f>IF(MONTH(DATE($C$4,4,21))=4,CHOOSE(WEEKDAY(DATE($C$4,4,21),2),"L","M","X","J","V","S","D"),"")</f>
        <v/>
      </c>
      <c r="X10" s="8">
        <f>IF(MONTH(DATE($C$4,4,22))=4,CHOOSE(WEEKDAY(DATE($C$4,4,22),2),"L","M","X","J","V","S","D"),"")</f>
        <v/>
      </c>
      <c r="Y10" s="8">
        <f>IF(MONTH(DATE($C$4,4,23))=4,CHOOSE(WEEKDAY(DATE($C$4,4,23),2),"L","M","X","J","V","S","D"),"")</f>
        <v/>
      </c>
      <c r="Z10" s="8">
        <f>IF(MONTH(DATE($C$4,4,24))=4,CHOOSE(WEEKDAY(DATE($C$4,4,24),2),"L","M","X","J","V","S","D"),"")</f>
        <v/>
      </c>
      <c r="AA10" s="8">
        <f>IF(MONTH(DATE($C$4,4,25))=4,CHOOSE(WEEKDAY(DATE($C$4,4,25),2),"L","M","X","J","V","S","D"),"")</f>
        <v/>
      </c>
      <c r="AB10" s="8">
        <f>IF(MONTH(DATE($C$4,4,26))=4,CHOOSE(WEEKDAY(DATE($C$4,4,26),2),"L","M","X","J","V","S","D"),"")</f>
        <v/>
      </c>
      <c r="AC10" s="8">
        <f>IF(MONTH(DATE($C$4,4,27))=4,CHOOSE(WEEKDAY(DATE($C$4,4,27),2),"L","M","X","J","V","S","D"),"")</f>
        <v/>
      </c>
      <c r="AD10" s="8">
        <f>IF(MONTH(DATE($C$4,4,28))=4,CHOOSE(WEEKDAY(DATE($C$4,4,28),2),"L","M","X","J","V","S","D"),"")</f>
        <v/>
      </c>
      <c r="AE10" s="8">
        <f>IF(MONTH(DATE($C$4,4,29))=4,CHOOSE(WEEKDAY(DATE($C$4,4,29),2),"L","M","X","J","V","S","D"),"")</f>
        <v/>
      </c>
      <c r="AF10" s="8">
        <f>IF(MONTH(DATE($C$4,4,30))=4,CHOOSE(WEEKDAY(DATE($C$4,4,30),2),"L","M","X","J","V","S","D"),"")</f>
        <v/>
      </c>
      <c r="AG10" s="8">
        <f>IF(MONTH(DATE($C$4,4,31))=4,CHOOSE(WEEKDAY(DATE($C$4,4,31),2),"L","M","X","J","V","S","D"),"")</f>
        <v/>
      </c>
    </row>
    <row r="11">
      <c r="B11" s="5" t="inlineStr">
        <is>
          <t>Mayo</t>
        </is>
      </c>
      <c r="C11" s="8">
        <f>IF(MONTH(DATE($C$4,5,1))=5,CHOOSE(WEEKDAY(DATE($C$4,5,1),2),"L","M","X","J","V","S","D"),"")</f>
        <v/>
      </c>
      <c r="D11" s="8">
        <f>IF(MONTH(DATE($C$4,5,2))=5,CHOOSE(WEEKDAY(DATE($C$4,5,2),2),"L","M","X","J","V","S","D"),"")</f>
        <v/>
      </c>
      <c r="E11" s="8">
        <f>IF(MONTH(DATE($C$4,5,3))=5,CHOOSE(WEEKDAY(DATE($C$4,5,3),2),"L","M","X","J","V","S","D"),"")</f>
        <v/>
      </c>
      <c r="F11" s="8">
        <f>IF(MONTH(DATE($C$4,5,4))=5,CHOOSE(WEEKDAY(DATE($C$4,5,4),2),"L","M","X","J","V","S","D"),"")</f>
        <v/>
      </c>
      <c r="G11" s="8">
        <f>IF(MONTH(DATE($C$4,5,5))=5,CHOOSE(WEEKDAY(DATE($C$4,5,5),2),"L","M","X","J","V","S","D"),"")</f>
        <v/>
      </c>
      <c r="H11" s="8">
        <f>IF(MONTH(DATE($C$4,5,6))=5,CHOOSE(WEEKDAY(DATE($C$4,5,6),2),"L","M","X","J","V","S","D"),"")</f>
        <v/>
      </c>
      <c r="I11" s="8">
        <f>IF(MONTH(DATE($C$4,5,7))=5,CHOOSE(WEEKDAY(DATE($C$4,5,7),2),"L","M","X","J","V","S","D"),"")</f>
        <v/>
      </c>
      <c r="J11" s="8">
        <f>IF(MONTH(DATE($C$4,5,8))=5,CHOOSE(WEEKDAY(DATE($C$4,5,8),2),"L","M","X","J","V","S","D"),"")</f>
        <v/>
      </c>
      <c r="K11" s="8">
        <f>IF(MONTH(DATE($C$4,5,9))=5,CHOOSE(WEEKDAY(DATE($C$4,5,9),2),"L","M","X","J","V","S","D"),"")</f>
        <v/>
      </c>
      <c r="L11" s="8">
        <f>IF(MONTH(DATE($C$4,5,10))=5,CHOOSE(WEEKDAY(DATE($C$4,5,10),2),"L","M","X","J","V","S","D"),"")</f>
        <v/>
      </c>
      <c r="M11" s="8">
        <f>IF(MONTH(DATE($C$4,5,11))=5,CHOOSE(WEEKDAY(DATE($C$4,5,11),2),"L","M","X","J","V","S","D"),"")</f>
        <v/>
      </c>
      <c r="N11" s="8">
        <f>IF(MONTH(DATE($C$4,5,12))=5,CHOOSE(WEEKDAY(DATE($C$4,5,12),2),"L","M","X","J","V","S","D"),"")</f>
        <v/>
      </c>
      <c r="O11" s="8">
        <f>IF(MONTH(DATE($C$4,5,13))=5,CHOOSE(WEEKDAY(DATE($C$4,5,13),2),"L","M","X","J","V","S","D"),"")</f>
        <v/>
      </c>
      <c r="P11" s="8">
        <f>IF(MONTH(DATE($C$4,5,14))=5,CHOOSE(WEEKDAY(DATE($C$4,5,14),2),"L","M","X","J","V","S","D"),"")</f>
        <v/>
      </c>
      <c r="Q11" s="8">
        <f>IF(MONTH(DATE($C$4,5,15))=5,CHOOSE(WEEKDAY(DATE($C$4,5,15),2),"L","M","X","J","V","S","D"),"")</f>
        <v/>
      </c>
      <c r="R11" s="8">
        <f>IF(MONTH(DATE($C$4,5,16))=5,CHOOSE(WEEKDAY(DATE($C$4,5,16),2),"L","M","X","J","V","S","D"),"")</f>
        <v/>
      </c>
      <c r="S11" s="8">
        <f>IF(MONTH(DATE($C$4,5,17))=5,CHOOSE(WEEKDAY(DATE($C$4,5,17),2),"L","M","X","J","V","S","D"),"")</f>
        <v/>
      </c>
      <c r="T11" s="8">
        <f>IF(MONTH(DATE($C$4,5,18))=5,CHOOSE(WEEKDAY(DATE($C$4,5,18),2),"L","M","X","J","V","S","D"),"")</f>
        <v/>
      </c>
      <c r="U11" s="8">
        <f>IF(MONTH(DATE($C$4,5,19))=5,CHOOSE(WEEKDAY(DATE($C$4,5,19),2),"L","M","X","J","V","S","D"),"")</f>
        <v/>
      </c>
      <c r="V11" s="8">
        <f>IF(MONTH(DATE($C$4,5,20))=5,CHOOSE(WEEKDAY(DATE($C$4,5,20),2),"L","M","X","J","V","S","D"),"")</f>
        <v/>
      </c>
      <c r="W11" s="8">
        <f>IF(MONTH(DATE($C$4,5,21))=5,CHOOSE(WEEKDAY(DATE($C$4,5,21),2),"L","M","X","J","V","S","D"),"")</f>
        <v/>
      </c>
      <c r="X11" s="8">
        <f>IF(MONTH(DATE($C$4,5,22))=5,CHOOSE(WEEKDAY(DATE($C$4,5,22),2),"L","M","X","J","V","S","D"),"")</f>
        <v/>
      </c>
      <c r="Y11" s="8">
        <f>IF(MONTH(DATE($C$4,5,23))=5,CHOOSE(WEEKDAY(DATE($C$4,5,23),2),"L","M","X","J","V","S","D"),"")</f>
        <v/>
      </c>
      <c r="Z11" s="8">
        <f>IF(MONTH(DATE($C$4,5,24))=5,CHOOSE(WEEKDAY(DATE($C$4,5,24),2),"L","M","X","J","V","S","D"),"")</f>
        <v/>
      </c>
      <c r="AA11" s="8">
        <f>IF(MONTH(DATE($C$4,5,25))=5,CHOOSE(WEEKDAY(DATE($C$4,5,25),2),"L","M","X","J","V","S","D"),"")</f>
        <v/>
      </c>
      <c r="AB11" s="8">
        <f>IF(MONTH(DATE($C$4,5,26))=5,CHOOSE(WEEKDAY(DATE($C$4,5,26),2),"L","M","X","J","V","S","D"),"")</f>
        <v/>
      </c>
      <c r="AC11" s="8">
        <f>IF(MONTH(DATE($C$4,5,27))=5,CHOOSE(WEEKDAY(DATE($C$4,5,27),2),"L","M","X","J","V","S","D"),"")</f>
        <v/>
      </c>
      <c r="AD11" s="8">
        <f>IF(MONTH(DATE($C$4,5,28))=5,CHOOSE(WEEKDAY(DATE($C$4,5,28),2),"L","M","X","J","V","S","D"),"")</f>
        <v/>
      </c>
      <c r="AE11" s="8">
        <f>IF(MONTH(DATE($C$4,5,29))=5,CHOOSE(WEEKDAY(DATE($C$4,5,29),2),"L","M","X","J","V","S","D"),"")</f>
        <v/>
      </c>
      <c r="AF11" s="8">
        <f>IF(MONTH(DATE($C$4,5,30))=5,CHOOSE(WEEKDAY(DATE($C$4,5,30),2),"L","M","X","J","V","S","D"),"")</f>
        <v/>
      </c>
      <c r="AG11" s="8">
        <f>IF(MONTH(DATE($C$4,5,31))=5,CHOOSE(WEEKDAY(DATE($C$4,5,31),2),"L","M","X","J","V","S","D"),"")</f>
        <v/>
      </c>
    </row>
    <row r="12">
      <c r="B12" s="5" t="inlineStr">
        <is>
          <t>Junio</t>
        </is>
      </c>
      <c r="C12" s="8">
        <f>IF(MONTH(DATE($C$4,6,1))=6,CHOOSE(WEEKDAY(DATE($C$4,6,1),2),"L","M","X","J","V","S","D"),"")</f>
        <v/>
      </c>
      <c r="D12" s="8">
        <f>IF(MONTH(DATE($C$4,6,2))=6,CHOOSE(WEEKDAY(DATE($C$4,6,2),2),"L","M","X","J","V","S","D"),"")</f>
        <v/>
      </c>
      <c r="E12" s="8">
        <f>IF(MONTH(DATE($C$4,6,3))=6,CHOOSE(WEEKDAY(DATE($C$4,6,3),2),"L","M","X","J","V","S","D"),"")</f>
        <v/>
      </c>
      <c r="F12" s="8">
        <f>IF(MONTH(DATE($C$4,6,4))=6,CHOOSE(WEEKDAY(DATE($C$4,6,4),2),"L","M","X","J","V","S","D"),"")</f>
        <v/>
      </c>
      <c r="G12" s="8">
        <f>IF(MONTH(DATE($C$4,6,5))=6,CHOOSE(WEEKDAY(DATE($C$4,6,5),2),"L","M","X","J","V","S","D"),"")</f>
        <v/>
      </c>
      <c r="H12" s="8">
        <f>IF(MONTH(DATE($C$4,6,6))=6,CHOOSE(WEEKDAY(DATE($C$4,6,6),2),"L","M","X","J","V","S","D"),"")</f>
        <v/>
      </c>
      <c r="I12" s="8">
        <f>IF(MONTH(DATE($C$4,6,7))=6,CHOOSE(WEEKDAY(DATE($C$4,6,7),2),"L","M","X","J","V","S","D"),"")</f>
        <v/>
      </c>
      <c r="J12" s="8">
        <f>IF(MONTH(DATE($C$4,6,8))=6,CHOOSE(WEEKDAY(DATE($C$4,6,8),2),"L","M","X","J","V","S","D"),"")</f>
        <v/>
      </c>
      <c r="K12" s="8">
        <f>IF(MONTH(DATE($C$4,6,9))=6,CHOOSE(WEEKDAY(DATE($C$4,6,9),2),"L","M","X","J","V","S","D"),"")</f>
        <v/>
      </c>
      <c r="L12" s="8">
        <f>IF(MONTH(DATE($C$4,6,10))=6,CHOOSE(WEEKDAY(DATE($C$4,6,10),2),"L","M","X","J","V","S","D"),"")</f>
        <v/>
      </c>
      <c r="M12" s="8">
        <f>IF(MONTH(DATE($C$4,6,11))=6,CHOOSE(WEEKDAY(DATE($C$4,6,11),2),"L","M","X","J","V","S","D"),"")</f>
        <v/>
      </c>
      <c r="N12" s="8">
        <f>IF(MONTH(DATE($C$4,6,12))=6,CHOOSE(WEEKDAY(DATE($C$4,6,12),2),"L","M","X","J","V","S","D"),"")</f>
        <v/>
      </c>
      <c r="O12" s="8">
        <f>IF(MONTH(DATE($C$4,6,13))=6,CHOOSE(WEEKDAY(DATE($C$4,6,13),2),"L","M","X","J","V","S","D"),"")</f>
        <v/>
      </c>
      <c r="P12" s="8">
        <f>IF(MONTH(DATE($C$4,6,14))=6,CHOOSE(WEEKDAY(DATE($C$4,6,14),2),"L","M","X","J","V","S","D"),"")</f>
        <v/>
      </c>
      <c r="Q12" s="8">
        <f>IF(MONTH(DATE($C$4,6,15))=6,CHOOSE(WEEKDAY(DATE($C$4,6,15),2),"L","M","X","J","V","S","D"),"")</f>
        <v/>
      </c>
      <c r="R12" s="8">
        <f>IF(MONTH(DATE($C$4,6,16))=6,CHOOSE(WEEKDAY(DATE($C$4,6,16),2),"L","M","X","J","V","S","D"),"")</f>
        <v/>
      </c>
      <c r="S12" s="8">
        <f>IF(MONTH(DATE($C$4,6,17))=6,CHOOSE(WEEKDAY(DATE($C$4,6,17),2),"L","M","X","J","V","S","D"),"")</f>
        <v/>
      </c>
      <c r="T12" s="8">
        <f>IF(MONTH(DATE($C$4,6,18))=6,CHOOSE(WEEKDAY(DATE($C$4,6,18),2),"L","M","X","J","V","S","D"),"")</f>
        <v/>
      </c>
      <c r="U12" s="8">
        <f>IF(MONTH(DATE($C$4,6,19))=6,CHOOSE(WEEKDAY(DATE($C$4,6,19),2),"L","M","X","J","V","S","D"),"")</f>
        <v/>
      </c>
      <c r="V12" s="8">
        <f>IF(MONTH(DATE($C$4,6,20))=6,CHOOSE(WEEKDAY(DATE($C$4,6,20),2),"L","M","X","J","V","S","D"),"")</f>
        <v/>
      </c>
      <c r="W12" s="8">
        <f>IF(MONTH(DATE($C$4,6,21))=6,CHOOSE(WEEKDAY(DATE($C$4,6,21),2),"L","M","X","J","V","S","D"),"")</f>
        <v/>
      </c>
      <c r="X12" s="8">
        <f>IF(MONTH(DATE($C$4,6,22))=6,CHOOSE(WEEKDAY(DATE($C$4,6,22),2),"L","M","X","J","V","S","D"),"")</f>
        <v/>
      </c>
      <c r="Y12" s="8">
        <f>IF(MONTH(DATE($C$4,6,23))=6,CHOOSE(WEEKDAY(DATE($C$4,6,23),2),"L","M","X","J","V","S","D"),"")</f>
        <v/>
      </c>
      <c r="Z12" s="8">
        <f>IF(MONTH(DATE($C$4,6,24))=6,CHOOSE(WEEKDAY(DATE($C$4,6,24),2),"L","M","X","J","V","S","D"),"")</f>
        <v/>
      </c>
      <c r="AA12" s="8">
        <f>IF(MONTH(DATE($C$4,6,25))=6,CHOOSE(WEEKDAY(DATE($C$4,6,25),2),"L","M","X","J","V","S","D"),"")</f>
        <v/>
      </c>
      <c r="AB12" s="8">
        <f>IF(MONTH(DATE($C$4,6,26))=6,CHOOSE(WEEKDAY(DATE($C$4,6,26),2),"L","M","X","J","V","S","D"),"")</f>
        <v/>
      </c>
      <c r="AC12" s="8">
        <f>IF(MONTH(DATE($C$4,6,27))=6,CHOOSE(WEEKDAY(DATE($C$4,6,27),2),"L","M","X","J","V","S","D"),"")</f>
        <v/>
      </c>
      <c r="AD12" s="8">
        <f>IF(MONTH(DATE($C$4,6,28))=6,CHOOSE(WEEKDAY(DATE($C$4,6,28),2),"L","M","X","J","V","S","D"),"")</f>
        <v/>
      </c>
      <c r="AE12" s="8">
        <f>IF(MONTH(DATE($C$4,6,29))=6,CHOOSE(WEEKDAY(DATE($C$4,6,29),2),"L","M","X","J","V","S","D"),"")</f>
        <v/>
      </c>
      <c r="AF12" s="8">
        <f>IF(MONTH(DATE($C$4,6,30))=6,CHOOSE(WEEKDAY(DATE($C$4,6,30),2),"L","M","X","J","V","S","D"),"")</f>
        <v/>
      </c>
      <c r="AG12" s="8">
        <f>IF(MONTH(DATE($C$4,6,31))=6,CHOOSE(WEEKDAY(DATE($C$4,6,31),2),"L","M","X","J","V","S","D"),"")</f>
        <v/>
      </c>
    </row>
    <row r="13">
      <c r="B13" s="5" t="inlineStr">
        <is>
          <t>Julio</t>
        </is>
      </c>
      <c r="C13" s="8">
        <f>IF(MONTH(DATE($C$4,7,1))=7,CHOOSE(WEEKDAY(DATE($C$4,7,1),2),"L","M","X","J","V","S","D"),"")</f>
        <v/>
      </c>
      <c r="D13" s="8">
        <f>IF(MONTH(DATE($C$4,7,2))=7,CHOOSE(WEEKDAY(DATE($C$4,7,2),2),"L","M","X","J","V","S","D"),"")</f>
        <v/>
      </c>
      <c r="E13" s="8">
        <f>IF(MONTH(DATE($C$4,7,3))=7,CHOOSE(WEEKDAY(DATE($C$4,7,3),2),"L","M","X","J","V","S","D"),"")</f>
        <v/>
      </c>
      <c r="F13" s="8">
        <f>IF(MONTH(DATE($C$4,7,4))=7,CHOOSE(WEEKDAY(DATE($C$4,7,4),2),"L","M","X","J","V","S","D"),"")</f>
        <v/>
      </c>
      <c r="G13" s="8">
        <f>IF(MONTH(DATE($C$4,7,5))=7,CHOOSE(WEEKDAY(DATE($C$4,7,5),2),"L","M","X","J","V","S","D"),"")</f>
        <v/>
      </c>
      <c r="H13" s="8">
        <f>IF(MONTH(DATE($C$4,7,6))=7,CHOOSE(WEEKDAY(DATE($C$4,7,6),2),"L","M","X","J","V","S","D"),"")</f>
        <v/>
      </c>
      <c r="I13" s="8">
        <f>IF(MONTH(DATE($C$4,7,7))=7,CHOOSE(WEEKDAY(DATE($C$4,7,7),2),"L","M","X","J","V","S","D"),"")</f>
        <v/>
      </c>
      <c r="J13" s="8">
        <f>IF(MONTH(DATE($C$4,7,8))=7,CHOOSE(WEEKDAY(DATE($C$4,7,8),2),"L","M","X","J","V","S","D"),"")</f>
        <v/>
      </c>
      <c r="K13" s="8">
        <f>IF(MONTH(DATE($C$4,7,9))=7,CHOOSE(WEEKDAY(DATE($C$4,7,9),2),"L","M","X","J","V","S","D"),"")</f>
        <v/>
      </c>
      <c r="L13" s="8">
        <f>IF(MONTH(DATE($C$4,7,10))=7,CHOOSE(WEEKDAY(DATE($C$4,7,10),2),"L","M","X","J","V","S","D"),"")</f>
        <v/>
      </c>
      <c r="M13" s="8">
        <f>IF(MONTH(DATE($C$4,7,11))=7,CHOOSE(WEEKDAY(DATE($C$4,7,11),2),"L","M","X","J","V","S","D"),"")</f>
        <v/>
      </c>
      <c r="N13" s="8">
        <f>IF(MONTH(DATE($C$4,7,12))=7,CHOOSE(WEEKDAY(DATE($C$4,7,12),2),"L","M","X","J","V","S","D"),"")</f>
        <v/>
      </c>
      <c r="O13" s="8">
        <f>IF(MONTH(DATE($C$4,7,13))=7,CHOOSE(WEEKDAY(DATE($C$4,7,13),2),"L","M","X","J","V","S","D"),"")</f>
        <v/>
      </c>
      <c r="P13" s="8">
        <f>IF(MONTH(DATE($C$4,7,14))=7,CHOOSE(WEEKDAY(DATE($C$4,7,14),2),"L","M","X","J","V","S","D"),"")</f>
        <v/>
      </c>
      <c r="Q13" s="8">
        <f>IF(MONTH(DATE($C$4,7,15))=7,CHOOSE(WEEKDAY(DATE($C$4,7,15),2),"L","M","X","J","V","S","D"),"")</f>
        <v/>
      </c>
      <c r="R13" s="8">
        <f>IF(MONTH(DATE($C$4,7,16))=7,CHOOSE(WEEKDAY(DATE($C$4,7,16),2),"L","M","X","J","V","S","D"),"")</f>
        <v/>
      </c>
      <c r="S13" s="8">
        <f>IF(MONTH(DATE($C$4,7,17))=7,CHOOSE(WEEKDAY(DATE($C$4,7,17),2),"L","M","X","J","V","S","D"),"")</f>
        <v/>
      </c>
      <c r="T13" s="8">
        <f>IF(MONTH(DATE($C$4,7,18))=7,CHOOSE(WEEKDAY(DATE($C$4,7,18),2),"L","M","X","J","V","S","D"),"")</f>
        <v/>
      </c>
      <c r="U13" s="8">
        <f>IF(MONTH(DATE($C$4,7,19))=7,CHOOSE(WEEKDAY(DATE($C$4,7,19),2),"L","M","X","J","V","S","D"),"")</f>
        <v/>
      </c>
      <c r="V13" s="8">
        <f>IF(MONTH(DATE($C$4,7,20))=7,CHOOSE(WEEKDAY(DATE($C$4,7,20),2),"L","M","X","J","V","S","D"),"")</f>
        <v/>
      </c>
      <c r="W13" s="8">
        <f>IF(MONTH(DATE($C$4,7,21))=7,CHOOSE(WEEKDAY(DATE($C$4,7,21),2),"L","M","X","J","V","S","D"),"")</f>
        <v/>
      </c>
      <c r="X13" s="8">
        <f>IF(MONTH(DATE($C$4,7,22))=7,CHOOSE(WEEKDAY(DATE($C$4,7,22),2),"L","M","X","J","V","S","D"),"")</f>
        <v/>
      </c>
      <c r="Y13" s="8">
        <f>IF(MONTH(DATE($C$4,7,23))=7,CHOOSE(WEEKDAY(DATE($C$4,7,23),2),"L","M","X","J","V","S","D"),"")</f>
        <v/>
      </c>
      <c r="Z13" s="8">
        <f>IF(MONTH(DATE($C$4,7,24))=7,CHOOSE(WEEKDAY(DATE($C$4,7,24),2),"L","M","X","J","V","S","D"),"")</f>
        <v/>
      </c>
      <c r="AA13" s="8">
        <f>IF(MONTH(DATE($C$4,7,25))=7,CHOOSE(WEEKDAY(DATE($C$4,7,25),2),"L","M","X","J","V","S","D"),"")</f>
        <v/>
      </c>
      <c r="AB13" s="8">
        <f>IF(MONTH(DATE($C$4,7,26))=7,CHOOSE(WEEKDAY(DATE($C$4,7,26),2),"L","M","X","J","V","S","D"),"")</f>
        <v/>
      </c>
      <c r="AC13" s="8">
        <f>IF(MONTH(DATE($C$4,7,27))=7,CHOOSE(WEEKDAY(DATE($C$4,7,27),2),"L","M","X","J","V","S","D"),"")</f>
        <v/>
      </c>
      <c r="AD13" s="8">
        <f>IF(MONTH(DATE($C$4,7,28))=7,CHOOSE(WEEKDAY(DATE($C$4,7,28),2),"L","M","X","J","V","S","D"),"")</f>
        <v/>
      </c>
      <c r="AE13" s="8">
        <f>IF(MONTH(DATE($C$4,7,29))=7,CHOOSE(WEEKDAY(DATE($C$4,7,29),2),"L","M","X","J","V","S","D"),"")</f>
        <v/>
      </c>
      <c r="AF13" s="8">
        <f>IF(MONTH(DATE($C$4,7,30))=7,CHOOSE(WEEKDAY(DATE($C$4,7,30),2),"L","M","X","J","V","S","D"),"")</f>
        <v/>
      </c>
      <c r="AG13" s="8">
        <f>IF(MONTH(DATE($C$4,7,31))=7,CHOOSE(WEEKDAY(DATE($C$4,7,31),2),"L","M","X","J","V","S","D"),"")</f>
        <v/>
      </c>
    </row>
    <row r="14">
      <c r="B14" s="5" t="inlineStr">
        <is>
          <t>Agosto</t>
        </is>
      </c>
      <c r="C14" s="8">
        <f>IF(MONTH(DATE($C$4,8,1))=8,CHOOSE(WEEKDAY(DATE($C$4,8,1),2),"L","M","X","J","V","S","D"),"")</f>
        <v/>
      </c>
      <c r="D14" s="8">
        <f>IF(MONTH(DATE($C$4,8,2))=8,CHOOSE(WEEKDAY(DATE($C$4,8,2),2),"L","M","X","J","V","S","D"),"")</f>
        <v/>
      </c>
      <c r="E14" s="8">
        <f>IF(MONTH(DATE($C$4,8,3))=8,CHOOSE(WEEKDAY(DATE($C$4,8,3),2),"L","M","X","J","V","S","D"),"")</f>
        <v/>
      </c>
      <c r="F14" s="8">
        <f>IF(MONTH(DATE($C$4,8,4))=8,CHOOSE(WEEKDAY(DATE($C$4,8,4),2),"L","M","X","J","V","S","D"),"")</f>
        <v/>
      </c>
      <c r="G14" s="8">
        <f>IF(MONTH(DATE($C$4,8,5))=8,CHOOSE(WEEKDAY(DATE($C$4,8,5),2),"L","M","X","J","V","S","D"),"")</f>
        <v/>
      </c>
      <c r="H14" s="8">
        <f>IF(MONTH(DATE($C$4,8,6))=8,CHOOSE(WEEKDAY(DATE($C$4,8,6),2),"L","M","X","J","V","S","D"),"")</f>
        <v/>
      </c>
      <c r="I14" s="8">
        <f>IF(MONTH(DATE($C$4,8,7))=8,CHOOSE(WEEKDAY(DATE($C$4,8,7),2),"L","M","X","J","V","S","D"),"")</f>
        <v/>
      </c>
      <c r="J14" s="8">
        <f>IF(MONTH(DATE($C$4,8,8))=8,CHOOSE(WEEKDAY(DATE($C$4,8,8),2),"L","M","X","J","V","S","D"),"")</f>
        <v/>
      </c>
      <c r="K14" s="8">
        <f>IF(MONTH(DATE($C$4,8,9))=8,CHOOSE(WEEKDAY(DATE($C$4,8,9),2),"L","M","X","J","V","S","D"),"")</f>
        <v/>
      </c>
      <c r="L14" s="8">
        <f>IF(MONTH(DATE($C$4,8,10))=8,CHOOSE(WEEKDAY(DATE($C$4,8,10),2),"L","M","X","J","V","S","D"),"")</f>
        <v/>
      </c>
      <c r="M14" s="8">
        <f>IF(MONTH(DATE($C$4,8,11))=8,CHOOSE(WEEKDAY(DATE($C$4,8,11),2),"L","M","X","J","V","S","D"),"")</f>
        <v/>
      </c>
      <c r="N14" s="8">
        <f>IF(MONTH(DATE($C$4,8,12))=8,CHOOSE(WEEKDAY(DATE($C$4,8,12),2),"L","M","X","J","V","S","D"),"")</f>
        <v/>
      </c>
      <c r="O14" s="8">
        <f>IF(MONTH(DATE($C$4,8,13))=8,CHOOSE(WEEKDAY(DATE($C$4,8,13),2),"L","M","X","J","V","S","D"),"")</f>
        <v/>
      </c>
      <c r="P14" s="8">
        <f>IF(MONTH(DATE($C$4,8,14))=8,CHOOSE(WEEKDAY(DATE($C$4,8,14),2),"L","M","X","J","V","S","D"),"")</f>
        <v/>
      </c>
      <c r="Q14" s="8">
        <f>IF(MONTH(DATE($C$4,8,15))=8,CHOOSE(WEEKDAY(DATE($C$4,8,15),2),"L","M","X","J","V","S","D"),"")</f>
        <v/>
      </c>
      <c r="R14" s="8">
        <f>IF(MONTH(DATE($C$4,8,16))=8,CHOOSE(WEEKDAY(DATE($C$4,8,16),2),"L","M","X","J","V","S","D"),"")</f>
        <v/>
      </c>
      <c r="S14" s="8">
        <f>IF(MONTH(DATE($C$4,8,17))=8,CHOOSE(WEEKDAY(DATE($C$4,8,17),2),"L","M","X","J","V","S","D"),"")</f>
        <v/>
      </c>
      <c r="T14" s="8">
        <f>IF(MONTH(DATE($C$4,8,18))=8,CHOOSE(WEEKDAY(DATE($C$4,8,18),2),"L","M","X","J","V","S","D"),"")</f>
        <v/>
      </c>
      <c r="U14" s="8">
        <f>IF(MONTH(DATE($C$4,8,19))=8,CHOOSE(WEEKDAY(DATE($C$4,8,19),2),"L","M","X","J","V","S","D"),"")</f>
        <v/>
      </c>
      <c r="V14" s="8">
        <f>IF(MONTH(DATE($C$4,8,20))=8,CHOOSE(WEEKDAY(DATE($C$4,8,20),2),"L","M","X","J","V","S","D"),"")</f>
        <v/>
      </c>
      <c r="W14" s="8">
        <f>IF(MONTH(DATE($C$4,8,21))=8,CHOOSE(WEEKDAY(DATE($C$4,8,21),2),"L","M","X","J","V","S","D"),"")</f>
        <v/>
      </c>
      <c r="X14" s="8">
        <f>IF(MONTH(DATE($C$4,8,22))=8,CHOOSE(WEEKDAY(DATE($C$4,8,22),2),"L","M","X","J","V","S","D"),"")</f>
        <v/>
      </c>
      <c r="Y14" s="8">
        <f>IF(MONTH(DATE($C$4,8,23))=8,CHOOSE(WEEKDAY(DATE($C$4,8,23),2),"L","M","X","J","V","S","D"),"")</f>
        <v/>
      </c>
      <c r="Z14" s="8">
        <f>IF(MONTH(DATE($C$4,8,24))=8,CHOOSE(WEEKDAY(DATE($C$4,8,24),2),"L","M","X","J","V","S","D"),"")</f>
        <v/>
      </c>
      <c r="AA14" s="8">
        <f>IF(MONTH(DATE($C$4,8,25))=8,CHOOSE(WEEKDAY(DATE($C$4,8,25),2),"L","M","X","J","V","S","D"),"")</f>
        <v/>
      </c>
      <c r="AB14" s="8">
        <f>IF(MONTH(DATE($C$4,8,26))=8,CHOOSE(WEEKDAY(DATE($C$4,8,26),2),"L","M","X","J","V","S","D"),"")</f>
        <v/>
      </c>
      <c r="AC14" s="8">
        <f>IF(MONTH(DATE($C$4,8,27))=8,CHOOSE(WEEKDAY(DATE($C$4,8,27),2),"L","M","X","J","V","S","D"),"")</f>
        <v/>
      </c>
      <c r="AD14" s="8">
        <f>IF(MONTH(DATE($C$4,8,28))=8,CHOOSE(WEEKDAY(DATE($C$4,8,28),2),"L","M","X","J","V","S","D"),"")</f>
        <v/>
      </c>
      <c r="AE14" s="8">
        <f>IF(MONTH(DATE($C$4,8,29))=8,CHOOSE(WEEKDAY(DATE($C$4,8,29),2),"L","M","X","J","V","S","D"),"")</f>
        <v/>
      </c>
      <c r="AF14" s="8">
        <f>IF(MONTH(DATE($C$4,8,30))=8,CHOOSE(WEEKDAY(DATE($C$4,8,30),2),"L","M","X","J","V","S","D"),"")</f>
        <v/>
      </c>
      <c r="AG14" s="8">
        <f>IF(MONTH(DATE($C$4,8,31))=8,CHOOSE(WEEKDAY(DATE($C$4,8,31),2),"L","M","X","J","V","S","D"),"")</f>
        <v/>
      </c>
    </row>
    <row r="15">
      <c r="B15" s="5" t="inlineStr">
        <is>
          <t>Septiembre</t>
        </is>
      </c>
      <c r="C15" s="8">
        <f>IF(MONTH(DATE($C$4,9,1))=9,CHOOSE(WEEKDAY(DATE($C$4,9,1),2),"L","M","X","J","V","S","D"),"")</f>
        <v/>
      </c>
      <c r="D15" s="8">
        <f>IF(MONTH(DATE($C$4,9,2))=9,CHOOSE(WEEKDAY(DATE($C$4,9,2),2),"L","M","X","J","V","S","D"),"")</f>
        <v/>
      </c>
      <c r="E15" s="8">
        <f>IF(MONTH(DATE($C$4,9,3))=9,CHOOSE(WEEKDAY(DATE($C$4,9,3),2),"L","M","X","J","V","S","D"),"")</f>
        <v/>
      </c>
      <c r="F15" s="8">
        <f>IF(MONTH(DATE($C$4,9,4))=9,CHOOSE(WEEKDAY(DATE($C$4,9,4),2),"L","M","X","J","V","S","D"),"")</f>
        <v/>
      </c>
      <c r="G15" s="8">
        <f>IF(MONTH(DATE($C$4,9,5))=9,CHOOSE(WEEKDAY(DATE($C$4,9,5),2),"L","M","X","J","V","S","D"),"")</f>
        <v/>
      </c>
      <c r="H15" s="8">
        <f>IF(MONTH(DATE($C$4,9,6))=9,CHOOSE(WEEKDAY(DATE($C$4,9,6),2),"L","M","X","J","V","S","D"),"")</f>
        <v/>
      </c>
      <c r="I15" s="8">
        <f>IF(MONTH(DATE($C$4,9,7))=9,CHOOSE(WEEKDAY(DATE($C$4,9,7),2),"L","M","X","J","V","S","D"),"")</f>
        <v/>
      </c>
      <c r="J15" s="8">
        <f>IF(MONTH(DATE($C$4,9,8))=9,CHOOSE(WEEKDAY(DATE($C$4,9,8),2),"L","M","X","J","V","S","D"),"")</f>
        <v/>
      </c>
      <c r="K15" s="8">
        <f>IF(MONTH(DATE($C$4,9,9))=9,CHOOSE(WEEKDAY(DATE($C$4,9,9),2),"L","M","X","J","V","S","D"),"")</f>
        <v/>
      </c>
      <c r="L15" s="8">
        <f>IF(MONTH(DATE($C$4,9,10))=9,CHOOSE(WEEKDAY(DATE($C$4,9,10),2),"L","M","X","J","V","S","D"),"")</f>
        <v/>
      </c>
      <c r="M15" s="8">
        <f>IF(MONTH(DATE($C$4,9,11))=9,CHOOSE(WEEKDAY(DATE($C$4,9,11),2),"L","M","X","J","V","S","D"),"")</f>
        <v/>
      </c>
      <c r="N15" s="8">
        <f>IF(MONTH(DATE($C$4,9,12))=9,CHOOSE(WEEKDAY(DATE($C$4,9,12),2),"L","M","X","J","V","S","D"),"")</f>
        <v/>
      </c>
      <c r="O15" s="8">
        <f>IF(MONTH(DATE($C$4,9,13))=9,CHOOSE(WEEKDAY(DATE($C$4,9,13),2),"L","M","X","J","V","S","D"),"")</f>
        <v/>
      </c>
      <c r="P15" s="8">
        <f>IF(MONTH(DATE($C$4,9,14))=9,CHOOSE(WEEKDAY(DATE($C$4,9,14),2),"L","M","X","J","V","S","D"),"")</f>
        <v/>
      </c>
      <c r="Q15" s="8">
        <f>IF(MONTH(DATE($C$4,9,15))=9,CHOOSE(WEEKDAY(DATE($C$4,9,15),2),"L","M","X","J","V","S","D"),"")</f>
        <v/>
      </c>
      <c r="R15" s="8">
        <f>IF(MONTH(DATE($C$4,9,16))=9,CHOOSE(WEEKDAY(DATE($C$4,9,16),2),"L","M","X","J","V","S","D"),"")</f>
        <v/>
      </c>
      <c r="S15" s="8">
        <f>IF(MONTH(DATE($C$4,9,17))=9,CHOOSE(WEEKDAY(DATE($C$4,9,17),2),"L","M","X","J","V","S","D"),"")</f>
        <v/>
      </c>
      <c r="T15" s="8">
        <f>IF(MONTH(DATE($C$4,9,18))=9,CHOOSE(WEEKDAY(DATE($C$4,9,18),2),"L","M","X","J","V","S","D"),"")</f>
        <v/>
      </c>
      <c r="U15" s="8">
        <f>IF(MONTH(DATE($C$4,9,19))=9,CHOOSE(WEEKDAY(DATE($C$4,9,19),2),"L","M","X","J","V","S","D"),"")</f>
        <v/>
      </c>
      <c r="V15" s="8">
        <f>IF(MONTH(DATE($C$4,9,20))=9,CHOOSE(WEEKDAY(DATE($C$4,9,20),2),"L","M","X","J","V","S","D"),"")</f>
        <v/>
      </c>
      <c r="W15" s="8">
        <f>IF(MONTH(DATE($C$4,9,21))=9,CHOOSE(WEEKDAY(DATE($C$4,9,21),2),"L","M","X","J","V","S","D"),"")</f>
        <v/>
      </c>
      <c r="X15" s="8">
        <f>IF(MONTH(DATE($C$4,9,22))=9,CHOOSE(WEEKDAY(DATE($C$4,9,22),2),"L","M","X","J","V","S","D"),"")</f>
        <v/>
      </c>
      <c r="Y15" s="8">
        <f>IF(MONTH(DATE($C$4,9,23))=9,CHOOSE(WEEKDAY(DATE($C$4,9,23),2),"L","M","X","J","V","S","D"),"")</f>
        <v/>
      </c>
      <c r="Z15" s="8">
        <f>IF(MONTH(DATE($C$4,9,24))=9,CHOOSE(WEEKDAY(DATE($C$4,9,24),2),"L","M","X","J","V","S","D"),"")</f>
        <v/>
      </c>
      <c r="AA15" s="8">
        <f>IF(MONTH(DATE($C$4,9,25))=9,CHOOSE(WEEKDAY(DATE($C$4,9,25),2),"L","M","X","J","V","S","D"),"")</f>
        <v/>
      </c>
      <c r="AB15" s="8">
        <f>IF(MONTH(DATE($C$4,9,26))=9,CHOOSE(WEEKDAY(DATE($C$4,9,26),2),"L","M","X","J","V","S","D"),"")</f>
        <v/>
      </c>
      <c r="AC15" s="8">
        <f>IF(MONTH(DATE($C$4,9,27))=9,CHOOSE(WEEKDAY(DATE($C$4,9,27),2),"L","M","X","J","V","S","D"),"")</f>
        <v/>
      </c>
      <c r="AD15" s="8">
        <f>IF(MONTH(DATE($C$4,9,28))=9,CHOOSE(WEEKDAY(DATE($C$4,9,28),2),"L","M","X","J","V","S","D"),"")</f>
        <v/>
      </c>
      <c r="AE15" s="8">
        <f>IF(MONTH(DATE($C$4,9,29))=9,CHOOSE(WEEKDAY(DATE($C$4,9,29),2),"L","M","X","J","V","S","D"),"")</f>
        <v/>
      </c>
      <c r="AF15" s="8">
        <f>IF(MONTH(DATE($C$4,9,30))=9,CHOOSE(WEEKDAY(DATE($C$4,9,30),2),"L","M","X","J","V","S","D"),"")</f>
        <v/>
      </c>
      <c r="AG15" s="8">
        <f>IF(MONTH(DATE($C$4,9,31))=9,CHOOSE(WEEKDAY(DATE($C$4,9,31),2),"L","M","X","J","V","S","D"),"")</f>
        <v/>
      </c>
    </row>
    <row r="16">
      <c r="B16" s="5" t="inlineStr">
        <is>
          <t>Octubre</t>
        </is>
      </c>
      <c r="C16" s="8">
        <f>IF(MONTH(DATE($C$4,10,1))=10,CHOOSE(WEEKDAY(DATE($C$4,10,1),2),"L","M","X","J","V","S","D"),"")</f>
        <v/>
      </c>
      <c r="D16" s="8">
        <f>IF(MONTH(DATE($C$4,10,2))=10,CHOOSE(WEEKDAY(DATE($C$4,10,2),2),"L","M","X","J","V","S","D"),"")</f>
        <v/>
      </c>
      <c r="E16" s="8">
        <f>IF(MONTH(DATE($C$4,10,3))=10,CHOOSE(WEEKDAY(DATE($C$4,10,3),2),"L","M","X","J","V","S","D"),"")</f>
        <v/>
      </c>
      <c r="F16" s="8">
        <f>IF(MONTH(DATE($C$4,10,4))=10,CHOOSE(WEEKDAY(DATE($C$4,10,4),2),"L","M","X","J","V","S","D"),"")</f>
        <v/>
      </c>
      <c r="G16" s="8">
        <f>IF(MONTH(DATE($C$4,10,5))=10,CHOOSE(WEEKDAY(DATE($C$4,10,5),2),"L","M","X","J","V","S","D"),"")</f>
        <v/>
      </c>
      <c r="H16" s="8">
        <f>IF(MONTH(DATE($C$4,10,6))=10,CHOOSE(WEEKDAY(DATE($C$4,10,6),2),"L","M","X","J","V","S","D"),"")</f>
        <v/>
      </c>
      <c r="I16" s="8">
        <f>IF(MONTH(DATE($C$4,10,7))=10,CHOOSE(WEEKDAY(DATE($C$4,10,7),2),"L","M","X","J","V","S","D"),"")</f>
        <v/>
      </c>
      <c r="J16" s="8">
        <f>IF(MONTH(DATE($C$4,10,8))=10,CHOOSE(WEEKDAY(DATE($C$4,10,8),2),"L","M","X","J","V","S","D"),"")</f>
        <v/>
      </c>
      <c r="K16" s="8">
        <f>IF(MONTH(DATE($C$4,10,9))=10,CHOOSE(WEEKDAY(DATE($C$4,10,9),2),"L","M","X","J","V","S","D"),"")</f>
        <v/>
      </c>
      <c r="L16" s="8">
        <f>IF(MONTH(DATE($C$4,10,10))=10,CHOOSE(WEEKDAY(DATE($C$4,10,10),2),"L","M","X","J","V","S","D"),"")</f>
        <v/>
      </c>
      <c r="M16" s="8">
        <f>IF(MONTH(DATE($C$4,10,11))=10,CHOOSE(WEEKDAY(DATE($C$4,10,11),2),"L","M","X","J","V","S","D"),"")</f>
        <v/>
      </c>
      <c r="N16" s="8">
        <f>IF(MONTH(DATE($C$4,10,12))=10,CHOOSE(WEEKDAY(DATE($C$4,10,12),2),"L","M","X","J","V","S","D"),"")</f>
        <v/>
      </c>
      <c r="O16" s="8">
        <f>IF(MONTH(DATE($C$4,10,13))=10,CHOOSE(WEEKDAY(DATE($C$4,10,13),2),"L","M","X","J","V","S","D"),"")</f>
        <v/>
      </c>
      <c r="P16" s="8">
        <f>IF(MONTH(DATE($C$4,10,14))=10,CHOOSE(WEEKDAY(DATE($C$4,10,14),2),"L","M","X","J","V","S","D"),"")</f>
        <v/>
      </c>
      <c r="Q16" s="8">
        <f>IF(MONTH(DATE($C$4,10,15))=10,CHOOSE(WEEKDAY(DATE($C$4,10,15),2),"L","M","X","J","V","S","D"),"")</f>
        <v/>
      </c>
      <c r="R16" s="8">
        <f>IF(MONTH(DATE($C$4,10,16))=10,CHOOSE(WEEKDAY(DATE($C$4,10,16),2),"L","M","X","J","V","S","D"),"")</f>
        <v/>
      </c>
      <c r="S16" s="8">
        <f>IF(MONTH(DATE($C$4,10,17))=10,CHOOSE(WEEKDAY(DATE($C$4,10,17),2),"L","M","X","J","V","S","D"),"")</f>
        <v/>
      </c>
      <c r="T16" s="8">
        <f>IF(MONTH(DATE($C$4,10,18))=10,CHOOSE(WEEKDAY(DATE($C$4,10,18),2),"L","M","X","J","V","S","D"),"")</f>
        <v/>
      </c>
      <c r="U16" s="8">
        <f>IF(MONTH(DATE($C$4,10,19))=10,CHOOSE(WEEKDAY(DATE($C$4,10,19),2),"L","M","X","J","V","S","D"),"")</f>
        <v/>
      </c>
      <c r="V16" s="8">
        <f>IF(MONTH(DATE($C$4,10,20))=10,CHOOSE(WEEKDAY(DATE($C$4,10,20),2),"L","M","X","J","V","S","D"),"")</f>
        <v/>
      </c>
      <c r="W16" s="8">
        <f>IF(MONTH(DATE($C$4,10,21))=10,CHOOSE(WEEKDAY(DATE($C$4,10,21),2),"L","M","X","J","V","S","D"),"")</f>
        <v/>
      </c>
      <c r="X16" s="8">
        <f>IF(MONTH(DATE($C$4,10,22))=10,CHOOSE(WEEKDAY(DATE($C$4,10,22),2),"L","M","X","J","V","S","D"),"")</f>
        <v/>
      </c>
      <c r="Y16" s="8">
        <f>IF(MONTH(DATE($C$4,10,23))=10,CHOOSE(WEEKDAY(DATE($C$4,10,23),2),"L","M","X","J","V","S","D"),"")</f>
        <v/>
      </c>
      <c r="Z16" s="8">
        <f>IF(MONTH(DATE($C$4,10,24))=10,CHOOSE(WEEKDAY(DATE($C$4,10,24),2),"L","M","X","J","V","S","D"),"")</f>
        <v/>
      </c>
      <c r="AA16" s="8">
        <f>IF(MONTH(DATE($C$4,10,25))=10,CHOOSE(WEEKDAY(DATE($C$4,10,25),2),"L","M","X","J","V","S","D"),"")</f>
        <v/>
      </c>
      <c r="AB16" s="8">
        <f>IF(MONTH(DATE($C$4,10,26))=10,CHOOSE(WEEKDAY(DATE($C$4,10,26),2),"L","M","X","J","V","S","D"),"")</f>
        <v/>
      </c>
      <c r="AC16" s="8">
        <f>IF(MONTH(DATE($C$4,10,27))=10,CHOOSE(WEEKDAY(DATE($C$4,10,27),2),"L","M","X","J","V","S","D"),"")</f>
        <v/>
      </c>
      <c r="AD16" s="8">
        <f>IF(MONTH(DATE($C$4,10,28))=10,CHOOSE(WEEKDAY(DATE($C$4,10,28),2),"L","M","X","J","V","S","D"),"")</f>
        <v/>
      </c>
      <c r="AE16" s="8">
        <f>IF(MONTH(DATE($C$4,10,29))=10,CHOOSE(WEEKDAY(DATE($C$4,10,29),2),"L","M","X","J","V","S","D"),"")</f>
        <v/>
      </c>
      <c r="AF16" s="8">
        <f>IF(MONTH(DATE($C$4,10,30))=10,CHOOSE(WEEKDAY(DATE($C$4,10,30),2),"L","M","X","J","V","S","D"),"")</f>
        <v/>
      </c>
      <c r="AG16" s="8">
        <f>IF(MONTH(DATE($C$4,10,31))=10,CHOOSE(WEEKDAY(DATE($C$4,10,31),2),"L","M","X","J","V","S","D"),"")</f>
        <v/>
      </c>
    </row>
    <row r="17">
      <c r="B17" s="5" t="inlineStr">
        <is>
          <t>Noviembre</t>
        </is>
      </c>
      <c r="C17" s="8">
        <f>IF(MONTH(DATE($C$4,11,1))=11,CHOOSE(WEEKDAY(DATE($C$4,11,1),2),"L","M","X","J","V","S","D"),"")</f>
        <v/>
      </c>
      <c r="D17" s="8">
        <f>IF(MONTH(DATE($C$4,11,2))=11,CHOOSE(WEEKDAY(DATE($C$4,11,2),2),"L","M","X","J","V","S","D"),"")</f>
        <v/>
      </c>
      <c r="E17" s="8">
        <f>IF(MONTH(DATE($C$4,11,3))=11,CHOOSE(WEEKDAY(DATE($C$4,11,3),2),"L","M","X","J","V","S","D"),"")</f>
        <v/>
      </c>
      <c r="F17" s="8">
        <f>IF(MONTH(DATE($C$4,11,4))=11,CHOOSE(WEEKDAY(DATE($C$4,11,4),2),"L","M","X","J","V","S","D"),"")</f>
        <v/>
      </c>
      <c r="G17" s="8">
        <f>IF(MONTH(DATE($C$4,11,5))=11,CHOOSE(WEEKDAY(DATE($C$4,11,5),2),"L","M","X","J","V","S","D"),"")</f>
        <v/>
      </c>
      <c r="H17" s="8">
        <f>IF(MONTH(DATE($C$4,11,6))=11,CHOOSE(WEEKDAY(DATE($C$4,11,6),2),"L","M","X","J","V","S","D"),"")</f>
        <v/>
      </c>
      <c r="I17" s="8">
        <f>IF(MONTH(DATE($C$4,11,7))=11,CHOOSE(WEEKDAY(DATE($C$4,11,7),2),"L","M","X","J","V","S","D"),"")</f>
        <v/>
      </c>
      <c r="J17" s="8">
        <f>IF(MONTH(DATE($C$4,11,8))=11,CHOOSE(WEEKDAY(DATE($C$4,11,8),2),"L","M","X","J","V","S","D"),"")</f>
        <v/>
      </c>
      <c r="K17" s="8">
        <f>IF(MONTH(DATE($C$4,11,9))=11,CHOOSE(WEEKDAY(DATE($C$4,11,9),2),"L","M","X","J","V","S","D"),"")</f>
        <v/>
      </c>
      <c r="L17" s="8">
        <f>IF(MONTH(DATE($C$4,11,10))=11,CHOOSE(WEEKDAY(DATE($C$4,11,10),2),"L","M","X","J","V","S","D"),"")</f>
        <v/>
      </c>
      <c r="M17" s="8">
        <f>IF(MONTH(DATE($C$4,11,11))=11,CHOOSE(WEEKDAY(DATE($C$4,11,11),2),"L","M","X","J","V","S","D"),"")</f>
        <v/>
      </c>
      <c r="N17" s="8">
        <f>IF(MONTH(DATE($C$4,11,12))=11,CHOOSE(WEEKDAY(DATE($C$4,11,12),2),"L","M","X","J","V","S","D"),"")</f>
        <v/>
      </c>
      <c r="O17" s="8">
        <f>IF(MONTH(DATE($C$4,11,13))=11,CHOOSE(WEEKDAY(DATE($C$4,11,13),2),"L","M","X","J","V","S","D"),"")</f>
        <v/>
      </c>
      <c r="P17" s="8">
        <f>IF(MONTH(DATE($C$4,11,14))=11,CHOOSE(WEEKDAY(DATE($C$4,11,14),2),"L","M","X","J","V","S","D"),"")</f>
        <v/>
      </c>
      <c r="Q17" s="8">
        <f>IF(MONTH(DATE($C$4,11,15))=11,CHOOSE(WEEKDAY(DATE($C$4,11,15),2),"L","M","X","J","V","S","D"),"")</f>
        <v/>
      </c>
      <c r="R17" s="8">
        <f>IF(MONTH(DATE($C$4,11,16))=11,CHOOSE(WEEKDAY(DATE($C$4,11,16),2),"L","M","X","J","V","S","D"),"")</f>
        <v/>
      </c>
      <c r="S17" s="8">
        <f>IF(MONTH(DATE($C$4,11,17))=11,CHOOSE(WEEKDAY(DATE($C$4,11,17),2),"L","M","X","J","V","S","D"),"")</f>
        <v/>
      </c>
      <c r="T17" s="8">
        <f>IF(MONTH(DATE($C$4,11,18))=11,CHOOSE(WEEKDAY(DATE($C$4,11,18),2),"L","M","X","J","V","S","D"),"")</f>
        <v/>
      </c>
      <c r="U17" s="8">
        <f>IF(MONTH(DATE($C$4,11,19))=11,CHOOSE(WEEKDAY(DATE($C$4,11,19),2),"L","M","X","J","V","S","D"),"")</f>
        <v/>
      </c>
      <c r="V17" s="8">
        <f>IF(MONTH(DATE($C$4,11,20))=11,CHOOSE(WEEKDAY(DATE($C$4,11,20),2),"L","M","X","J","V","S","D"),"")</f>
        <v/>
      </c>
      <c r="W17" s="8">
        <f>IF(MONTH(DATE($C$4,11,21))=11,CHOOSE(WEEKDAY(DATE($C$4,11,21),2),"L","M","X","J","V","S","D"),"")</f>
        <v/>
      </c>
      <c r="X17" s="8">
        <f>IF(MONTH(DATE($C$4,11,22))=11,CHOOSE(WEEKDAY(DATE($C$4,11,22),2),"L","M","X","J","V","S","D"),"")</f>
        <v/>
      </c>
      <c r="Y17" s="8">
        <f>IF(MONTH(DATE($C$4,11,23))=11,CHOOSE(WEEKDAY(DATE($C$4,11,23),2),"L","M","X","J","V","S","D"),"")</f>
        <v/>
      </c>
      <c r="Z17" s="8">
        <f>IF(MONTH(DATE($C$4,11,24))=11,CHOOSE(WEEKDAY(DATE($C$4,11,24),2),"L","M","X","J","V","S","D"),"")</f>
        <v/>
      </c>
      <c r="AA17" s="8">
        <f>IF(MONTH(DATE($C$4,11,25))=11,CHOOSE(WEEKDAY(DATE($C$4,11,25),2),"L","M","X","J","V","S","D"),"")</f>
        <v/>
      </c>
      <c r="AB17" s="8">
        <f>IF(MONTH(DATE($C$4,11,26))=11,CHOOSE(WEEKDAY(DATE($C$4,11,26),2),"L","M","X","J","V","S","D"),"")</f>
        <v/>
      </c>
      <c r="AC17" s="8">
        <f>IF(MONTH(DATE($C$4,11,27))=11,CHOOSE(WEEKDAY(DATE($C$4,11,27),2),"L","M","X","J","V","S","D"),"")</f>
        <v/>
      </c>
      <c r="AD17" s="8">
        <f>IF(MONTH(DATE($C$4,11,28))=11,CHOOSE(WEEKDAY(DATE($C$4,11,28),2),"L","M","X","J","V","S","D"),"")</f>
        <v/>
      </c>
      <c r="AE17" s="8">
        <f>IF(MONTH(DATE($C$4,11,29))=11,CHOOSE(WEEKDAY(DATE($C$4,11,29),2),"L","M","X","J","V","S","D"),"")</f>
        <v/>
      </c>
      <c r="AF17" s="8">
        <f>IF(MONTH(DATE($C$4,11,30))=11,CHOOSE(WEEKDAY(DATE($C$4,11,30),2),"L","M","X","J","V","S","D"),"")</f>
        <v/>
      </c>
      <c r="AG17" s="8">
        <f>IF(MONTH(DATE($C$4,11,31))=11,CHOOSE(WEEKDAY(DATE($C$4,11,31),2),"L","M","X","J","V","S","D"),"")</f>
        <v/>
      </c>
    </row>
    <row r="18">
      <c r="B18" s="5" t="inlineStr">
        <is>
          <t>Diciembre</t>
        </is>
      </c>
      <c r="C18" s="8">
        <f>IF(MONTH(DATE($C$4,12,1))=12,CHOOSE(WEEKDAY(DATE($C$4,12,1),2),"L","M","X","J","V","S","D"),"")</f>
        <v/>
      </c>
      <c r="D18" s="8">
        <f>IF(MONTH(DATE($C$4,12,2))=12,CHOOSE(WEEKDAY(DATE($C$4,12,2),2),"L","M","X","J","V","S","D"),"")</f>
        <v/>
      </c>
      <c r="E18" s="8">
        <f>IF(MONTH(DATE($C$4,12,3))=12,CHOOSE(WEEKDAY(DATE($C$4,12,3),2),"L","M","X","J","V","S","D"),"")</f>
        <v/>
      </c>
      <c r="F18" s="8">
        <f>IF(MONTH(DATE($C$4,12,4))=12,CHOOSE(WEEKDAY(DATE($C$4,12,4),2),"L","M","X","J","V","S","D"),"")</f>
        <v/>
      </c>
      <c r="G18" s="8">
        <f>IF(MONTH(DATE($C$4,12,5))=12,CHOOSE(WEEKDAY(DATE($C$4,12,5),2),"L","M","X","J","V","S","D"),"")</f>
        <v/>
      </c>
      <c r="H18" s="8">
        <f>IF(MONTH(DATE($C$4,12,6))=12,CHOOSE(WEEKDAY(DATE($C$4,12,6),2),"L","M","X","J","V","S","D"),"")</f>
        <v/>
      </c>
      <c r="I18" s="8">
        <f>IF(MONTH(DATE($C$4,12,7))=12,CHOOSE(WEEKDAY(DATE($C$4,12,7),2),"L","M","X","J","V","S","D"),"")</f>
        <v/>
      </c>
      <c r="J18" s="8">
        <f>IF(MONTH(DATE($C$4,12,8))=12,CHOOSE(WEEKDAY(DATE($C$4,12,8),2),"L","M","X","J","V","S","D"),"")</f>
        <v/>
      </c>
      <c r="K18" s="8">
        <f>IF(MONTH(DATE($C$4,12,9))=12,CHOOSE(WEEKDAY(DATE($C$4,12,9),2),"L","M","X","J","V","S","D"),"")</f>
        <v/>
      </c>
      <c r="L18" s="8">
        <f>IF(MONTH(DATE($C$4,12,10))=12,CHOOSE(WEEKDAY(DATE($C$4,12,10),2),"L","M","X","J","V","S","D"),"")</f>
        <v/>
      </c>
      <c r="M18" s="8">
        <f>IF(MONTH(DATE($C$4,12,11))=12,CHOOSE(WEEKDAY(DATE($C$4,12,11),2),"L","M","X","J","V","S","D"),"")</f>
        <v/>
      </c>
      <c r="N18" s="8">
        <f>IF(MONTH(DATE($C$4,12,12))=12,CHOOSE(WEEKDAY(DATE($C$4,12,12),2),"L","M","X","J","V","S","D"),"")</f>
        <v/>
      </c>
      <c r="O18" s="8">
        <f>IF(MONTH(DATE($C$4,12,13))=12,CHOOSE(WEEKDAY(DATE($C$4,12,13),2),"L","M","X","J","V","S","D"),"")</f>
        <v/>
      </c>
      <c r="P18" s="8">
        <f>IF(MONTH(DATE($C$4,12,14))=12,CHOOSE(WEEKDAY(DATE($C$4,12,14),2),"L","M","X","J","V","S","D"),"")</f>
        <v/>
      </c>
      <c r="Q18" s="8">
        <f>IF(MONTH(DATE($C$4,12,15))=12,CHOOSE(WEEKDAY(DATE($C$4,12,15),2),"L","M","X","J","V","S","D"),"")</f>
        <v/>
      </c>
      <c r="R18" s="8">
        <f>IF(MONTH(DATE($C$4,12,16))=12,CHOOSE(WEEKDAY(DATE($C$4,12,16),2),"L","M","X","J","V","S","D"),"")</f>
        <v/>
      </c>
      <c r="S18" s="8">
        <f>IF(MONTH(DATE($C$4,12,17))=12,CHOOSE(WEEKDAY(DATE($C$4,12,17),2),"L","M","X","J","V","S","D"),"")</f>
        <v/>
      </c>
      <c r="T18" s="8">
        <f>IF(MONTH(DATE($C$4,12,18))=12,CHOOSE(WEEKDAY(DATE($C$4,12,18),2),"L","M","X","J","V","S","D"),"")</f>
        <v/>
      </c>
      <c r="U18" s="8">
        <f>IF(MONTH(DATE($C$4,12,19))=12,CHOOSE(WEEKDAY(DATE($C$4,12,19),2),"L","M","X","J","V","S","D"),"")</f>
        <v/>
      </c>
      <c r="V18" s="8">
        <f>IF(MONTH(DATE($C$4,12,20))=12,CHOOSE(WEEKDAY(DATE($C$4,12,20),2),"L","M","X","J","V","S","D"),"")</f>
        <v/>
      </c>
      <c r="W18" s="8">
        <f>IF(MONTH(DATE($C$4,12,21))=12,CHOOSE(WEEKDAY(DATE($C$4,12,21),2),"L","M","X","J","V","S","D"),"")</f>
        <v/>
      </c>
      <c r="X18" s="8">
        <f>IF(MONTH(DATE($C$4,12,22))=12,CHOOSE(WEEKDAY(DATE($C$4,12,22),2),"L","M","X","J","V","S","D"),"")</f>
        <v/>
      </c>
      <c r="Y18" s="8">
        <f>IF(MONTH(DATE($C$4,12,23))=12,CHOOSE(WEEKDAY(DATE($C$4,12,23),2),"L","M","X","J","V","S","D"),"")</f>
        <v/>
      </c>
      <c r="Z18" s="8">
        <f>IF(MONTH(DATE($C$4,12,24))=12,CHOOSE(WEEKDAY(DATE($C$4,12,24),2),"L","M","X","J","V","S","D"),"")</f>
        <v/>
      </c>
      <c r="AA18" s="8">
        <f>IF(MONTH(DATE($C$4,12,25))=12,CHOOSE(WEEKDAY(DATE($C$4,12,25),2),"L","M","X","J","V","S","D"),"")</f>
        <v/>
      </c>
      <c r="AB18" s="8">
        <f>IF(MONTH(DATE($C$4,12,26))=12,CHOOSE(WEEKDAY(DATE($C$4,12,26),2),"L","M","X","J","V","S","D"),"")</f>
        <v/>
      </c>
      <c r="AC18" s="8">
        <f>IF(MONTH(DATE($C$4,12,27))=12,CHOOSE(WEEKDAY(DATE($C$4,12,27),2),"L","M","X","J","V","S","D"),"")</f>
        <v/>
      </c>
      <c r="AD18" s="8">
        <f>IF(MONTH(DATE($C$4,12,28))=12,CHOOSE(WEEKDAY(DATE($C$4,12,28),2),"L","M","X","J","V","S","D"),"")</f>
        <v/>
      </c>
      <c r="AE18" s="8">
        <f>IF(MONTH(DATE($C$4,12,29))=12,CHOOSE(WEEKDAY(DATE($C$4,12,29),2),"L","M","X","J","V","S","D"),"")</f>
        <v/>
      </c>
      <c r="AF18" s="8">
        <f>IF(MONTH(DATE($C$4,12,30))=12,CHOOSE(WEEKDAY(DATE($C$4,12,30),2),"L","M","X","J","V","S","D"),"")</f>
        <v/>
      </c>
      <c r="AG18" s="8">
        <f>IF(MONTH(DATE($C$4,12,31))=12,CHOOSE(WEEKDAY(DATE($C$4,12,31),2),"L","M","X","J","V","S","D"),"")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U2"/>
  </mergeCells>
  <conditionalFormatting sqref="C7:AG18">
    <cfRule type="expression" priority="1" dxfId="0">
      <formula>OR(C7="S",C7="D")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2026-09-08T16:21:40Z</dcterms:created>
  <dcterms:modified xmlns:dcterms="http://purl.org/dc/terms/" xmlns:xsi="http://www.w3.org/2001/XMLSchema-instance" xsi:type="dcterms:W3CDTF">2026-09-08T16:21:40Z</dcterms:modified>
</cp:coreProperties>
</file>