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Participantes" sheetId="2" state="visible" r:id="rId2"/>
    <sheet xmlns:r="http://schemas.openxmlformats.org/officeDocument/2006/relationships" name="Sorteo" sheetId="3" state="visible" r:id="rId3"/>
    <sheet xmlns:r="http://schemas.openxmlformats.org/officeDocument/2006/relationships" name="Deseos" sheetId="4" state="visible" r:id="rId4"/>
    <sheet xmlns:r="http://schemas.openxmlformats.org/officeDocument/2006/relationships" name="Regalos" sheetId="5" state="visible" r:id="rId5"/>
    <sheet xmlns:r="http://schemas.openxmlformats.org/officeDocument/2006/relationships" name="Instrucciones" sheetId="6" state="visible" r:id="rId6"/>
    <sheet xmlns:r="http://schemas.openxmlformats.org/officeDocument/2006/relationships" name="Listas" sheetId="7" state="hidden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yyyy-mm-dd"/>
    <numFmt numFmtId="166" formatCode="dd/mm/yyyy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i val="1"/>
      <color rgb="006B7280"/>
      <sz val="9"/>
    </font>
    <font>
      <name val="Arial"/>
      <color rgb="006B7280"/>
      <sz val="9"/>
    </font>
    <font>
      <name val="Arial"/>
      <b val="1"/>
      <color rgb="0012744A"/>
      <sz val="11"/>
    </font>
    <font>
      <name val="Arial"/>
      <color rgb="00FFFFFF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B4A2F"/>
      <sz val="11"/>
    </font>
    <font>
      <name val="Arial"/>
      <color rgb="00111827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ECFDF5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2" fillId="5" borderId="0" applyAlignment="1" pivotButton="0" quotePrefix="0" xfId="0">
      <alignment horizontal="center" vertical="center" wrapText="1"/>
    </xf>
    <xf numFmtId="1" fontId="13" fillId="5" borderId="0" applyAlignment="1" pivotButton="0" quotePrefix="0" xfId="0">
      <alignment horizontal="center" vertical="center"/>
    </xf>
    <xf numFmtId="164" fontId="13" fillId="5" borderId="0" applyAlignment="1" pivotButton="0" quotePrefix="0" xfId="0">
      <alignment horizontal="center" vertical="center"/>
    </xf>
    <xf numFmtId="9" fontId="13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center"/>
    </xf>
    <xf numFmtId="1" fontId="5" fillId="0" borderId="1" applyAlignment="1" pivotButton="0" quotePrefix="0" xfId="0">
      <alignment horizontal="center" vertical="center"/>
    </xf>
    <xf numFmtId="9" fontId="7" fillId="0" borderId="1" applyAlignment="1" pivotButton="0" quotePrefix="0" xfId="0">
      <alignment horizontal="center" vertical="center"/>
    </xf>
    <xf numFmtId="0" fontId="14" fillId="6" borderId="1" applyAlignment="1" pivotButton="0" quotePrefix="0" xfId="0">
      <alignment vertical="center"/>
    </xf>
    <xf numFmtId="1" fontId="14" fillId="6" borderId="1" applyAlignment="1" pivotButton="0" quotePrefix="0" xfId="0">
      <alignment vertical="center"/>
    </xf>
    <xf numFmtId="9" fontId="14" fillId="6" borderId="1" applyAlignment="1" pivotButton="0" quotePrefix="0" xfId="0">
      <alignment vertical="center"/>
    </xf>
    <xf numFmtId="1" fontId="11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3" borderId="1" applyAlignment="1" applyProtection="1" pivotButton="0" quotePrefix="0" xfId="0">
      <alignment vertical="center"/>
      <protection locked="0" hidden="0"/>
    </xf>
    <xf numFmtId="0" fontId="3" fillId="0" borderId="0" applyAlignment="1" pivotButton="0" quotePrefix="0" xfId="0">
      <alignment horizontal="right" vertical="center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7" fillId="0" borderId="1" applyAlignment="1" pivotButton="0" quotePrefix="0" xfId="0">
      <alignment horizontal="center" vertical="center"/>
    </xf>
    <xf numFmtId="0" fontId="4" fillId="3" borderId="1" applyAlignment="1" applyProtection="1" pivotButton="0" quotePrefix="0" xfId="0">
      <alignment horizontal="center" vertical="center"/>
      <protection locked="0" hidden="0"/>
    </xf>
    <xf numFmtId="0" fontId="5" fillId="0" borderId="1" applyAlignment="1" pivotButton="0" quotePrefix="0" xfId="0">
      <alignment horizontal="center" vertical="center"/>
    </xf>
    <xf numFmtId="0" fontId="8" fillId="0" borderId="0" pivotButton="0" quotePrefix="0" xfId="0"/>
    <xf numFmtId="164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164" fontId="7" fillId="0" borderId="1" applyAlignment="1" pivotButton="0" quotePrefix="0" xfId="0">
      <alignment horizontal="right" vertical="center"/>
    </xf>
    <xf numFmtId="0" fontId="9" fillId="0" borderId="1" applyAlignment="1" pivotButton="0" quotePrefix="0" xfId="0">
      <alignment vertical="center"/>
    </xf>
    <xf numFmtId="1" fontId="7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left" vertical="center"/>
    </xf>
    <xf numFmtId="164" fontId="4" fillId="3" borderId="1" applyAlignment="1" applyProtection="1" pivotButton="0" quotePrefix="0" xfId="0">
      <alignment horizontal="right" vertical="center"/>
      <protection locked="0" hidden="0"/>
    </xf>
    <xf numFmtId="1" fontId="9" fillId="0" borderId="1" applyAlignment="1" pivotButton="0" quotePrefix="0" xfId="0">
      <alignment vertical="center"/>
    </xf>
    <xf numFmtId="166" fontId="5" fillId="0" borderId="1" applyAlignment="1" pivotButton="0" quotePrefix="0" xfId="0">
      <alignment horizontal="center" vertical="center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Regalos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'Panel'!$B$13:$B$15</f>
            </numRef>
          </cat>
          <val>
            <numRef>
              <f>'Panel'!$C$13:$C$15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10</row>
      <rowOff>0</rowOff>
    </from>
    <ext cx="414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22" customWidth="1" min="3" max="3"/>
    <col width="24" customWidth="1" min="4" max="4"/>
    <col width="14" customWidth="1" min="5" max="5"/>
    <col width="14" customWidth="1" min="6" max="6"/>
    <col width="14" customWidth="1" min="7" max="7"/>
    <col width="16" customWidth="1" min="8" max="8"/>
    <col width="3" customWidth="1" min="9" max="9"/>
    <col hidden="1" width="8" customWidth="1" min="10" max="10"/>
  </cols>
  <sheetData>
    <row r="2" ht="34" customHeight="1">
      <c r="B2" s="1" t="inlineStr">
        <is>
          <t>Panel del amigo invisible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Resumen automático del evento: cuántos participan, cuánto llevas gastado y qué regalos faltan por comprar.</t>
        </is>
      </c>
    </row>
    <row r="5" ht="30" customHeight="1">
      <c r="B5" s="4" t="inlineStr">
        <is>
          <t>PARTICIPANTES</t>
        </is>
      </c>
      <c r="C5" s="4" t="inlineStr">
        <is>
          <t>PRESUPUESTO MÁX. POR REGALO</t>
        </is>
      </c>
      <c r="D5" s="4" t="inlineStr">
        <is>
          <t>BOTE TOTAL PREVISTO</t>
        </is>
      </c>
      <c r="E5" s="4" t="inlineStr">
        <is>
          <t>GASTO REAL</t>
        </is>
      </c>
      <c r="G5" s="4" t="inlineStr">
        <is>
          <t>DÍAS PARA EL INTERCAMBIO</t>
        </is>
      </c>
    </row>
    <row r="6" ht="34" customHeight="1">
      <c r="B6" s="5">
        <f>Participantes!F6</f>
        <v/>
      </c>
      <c r="C6" s="6">
        <f>Participantes!F5</f>
        <v/>
      </c>
      <c r="D6" s="6">
        <f>Participantes!F6*Participantes!F5</f>
        <v/>
      </c>
      <c r="E6" s="6">
        <f>SUM(Regalos!E9:E48)</f>
        <v/>
      </c>
      <c r="G6" s="5">
        <f>IF(Participantes!C6="","-",MAX(0,Participantes!C6-TODAY()))</f>
        <v/>
      </c>
    </row>
    <row r="8" ht="30" customHeight="1">
      <c r="B8" s="4" t="inlineStr">
        <is>
          <t>REGALOS COMPRADOS</t>
        </is>
      </c>
      <c r="C8" s="4" t="inlineStr">
        <is>
          <t>REGALOS ENTREGADOS</t>
        </is>
      </c>
      <c r="D8" s="4" t="inlineStr">
        <is>
          <t>% COMPLETADO (ENTREGADOS)</t>
        </is>
      </c>
      <c r="E8" s="4" t="inlineStr">
        <is>
          <t>REGALOS QUE SE PASAN</t>
        </is>
      </c>
      <c r="G8" s="4" t="inlineStr">
        <is>
          <t>AVISOS DEL SORTEO</t>
        </is>
      </c>
    </row>
    <row r="9" ht="34" customHeight="1">
      <c r="B9" s="5">
        <f>COUNTIF(Regalos!F9:F48,"Sí")</f>
        <v/>
      </c>
      <c r="C9" s="5">
        <f>COUNTIF(Regalos!$H$9:$H$48,"Entregado")</f>
        <v/>
      </c>
      <c r="D9" s="7">
        <f>IF(Participantes!F6=0,0,COUNTIF(Regalos!$H$9:$H$48,"Entregado")/Participantes!F6)</f>
        <v/>
      </c>
      <c r="E9" s="5">
        <f>COUNTIF(Regalos!I9:I48,"Se pasa")</f>
        <v/>
      </c>
      <c r="G9" s="5">
        <f>Sorteo!E6</f>
        <v/>
      </c>
    </row>
    <row r="11">
      <c r="B11" s="8" t="inlineStr">
        <is>
          <t>ESTADO DE LOS REGALOS</t>
        </is>
      </c>
    </row>
    <row r="12" ht="24" customHeight="1">
      <c r="B12" s="9" t="inlineStr">
        <is>
          <t>Estado</t>
        </is>
      </c>
      <c r="C12" s="9" t="inlineStr">
        <is>
          <t>Nº</t>
        </is>
      </c>
      <c r="D12" s="9" t="inlineStr">
        <is>
          <t>%</t>
        </is>
      </c>
    </row>
    <row r="13">
      <c r="B13" s="10" t="inlineStr">
        <is>
          <t>Pendiente</t>
        </is>
      </c>
      <c r="C13" s="11">
        <f>COUNTIF(Regalos!$H$9:$H$48,B13)</f>
        <v/>
      </c>
      <c r="D13" s="12">
        <f>IF($C$16=0,0,C13/$C$16)</f>
        <v/>
      </c>
    </row>
    <row r="14">
      <c r="B14" s="10" t="inlineStr">
        <is>
          <t>Comprado</t>
        </is>
      </c>
      <c r="C14" s="11">
        <f>COUNTIF(Regalos!$H$9:$H$48,B14)</f>
        <v/>
      </c>
      <c r="D14" s="12">
        <f>IF($C$16=0,0,C14/$C$16)</f>
        <v/>
      </c>
    </row>
    <row r="15">
      <c r="B15" s="10" t="inlineStr">
        <is>
          <t>Entregado</t>
        </is>
      </c>
      <c r="C15" s="11">
        <f>COUNTIF(Regalos!$H$9:$H$48,B15)</f>
        <v/>
      </c>
      <c r="D15" s="12">
        <f>IF($C$16=0,0,C15/$C$16)</f>
        <v/>
      </c>
    </row>
    <row r="16">
      <c r="B16" s="13" t="inlineStr">
        <is>
          <t>Total</t>
        </is>
      </c>
      <c r="C16" s="14">
        <f>SUM(C13:C15)</f>
        <v/>
      </c>
      <c r="D16" s="15">
        <f>SUM(D13:D15)</f>
        <v/>
      </c>
    </row>
    <row r="19">
      <c r="B19" s="8" t="inlineStr">
        <is>
          <t>QUÉ FALTA POR COMPRAR</t>
        </is>
      </c>
    </row>
    <row r="20" ht="24" customHeight="1">
      <c r="B20" s="9" t="inlineStr">
        <is>
          <t>Regala</t>
        </is>
      </c>
      <c r="C20" s="9" t="inlineStr">
        <is>
          <t>A quién</t>
        </is>
      </c>
      <c r="D20" s="9" t="inlineStr">
        <is>
          <t>Idea de regalo</t>
        </is>
      </c>
    </row>
    <row r="21">
      <c r="B21" s="10">
        <f>IF($J21="","",INDEX(Regalos!$B$9:$B$48,MATCH($J21,Regalos!$K$9:$K$48,0))&amp;"")</f>
        <v/>
      </c>
      <c r="C21" s="10">
        <f>IF($J21="","",INDEX(Regalos!$C$9:$C$48,MATCH($J21,Regalos!$K$9:$K$48,0))&amp;"")</f>
        <v/>
      </c>
      <c r="D21" s="10">
        <f>IF($J21="","",INDEX(Regalos!$D$9:$D$48,MATCH($J21,Regalos!$K$9:$K$48,0))&amp;"")</f>
        <v/>
      </c>
      <c r="J21" s="16">
        <f>IFERROR(SMALL(Regalos!$K$9:$K$48,1),"")</f>
        <v/>
      </c>
    </row>
    <row r="22">
      <c r="B22" s="10">
        <f>IF($J22="","",INDEX(Regalos!$B$9:$B$48,MATCH($J22,Regalos!$K$9:$K$48,0))&amp;"")</f>
        <v/>
      </c>
      <c r="C22" s="10">
        <f>IF($J22="","",INDEX(Regalos!$C$9:$C$48,MATCH($J22,Regalos!$K$9:$K$48,0))&amp;"")</f>
        <v/>
      </c>
      <c r="D22" s="10">
        <f>IF($J22="","",INDEX(Regalos!$D$9:$D$48,MATCH($J22,Regalos!$K$9:$K$48,0))&amp;"")</f>
        <v/>
      </c>
      <c r="J22" s="16">
        <f>IFERROR(SMALL(Regalos!$K$9:$K$48,2),"")</f>
        <v/>
      </c>
    </row>
    <row r="23">
      <c r="B23" s="10">
        <f>IF($J23="","",INDEX(Regalos!$B$9:$B$48,MATCH($J23,Regalos!$K$9:$K$48,0))&amp;"")</f>
        <v/>
      </c>
      <c r="C23" s="10">
        <f>IF($J23="","",INDEX(Regalos!$C$9:$C$48,MATCH($J23,Regalos!$K$9:$K$48,0))&amp;"")</f>
        <v/>
      </c>
      <c r="D23" s="10">
        <f>IF($J23="","",INDEX(Regalos!$D$9:$D$48,MATCH($J23,Regalos!$K$9:$K$48,0))&amp;"")</f>
        <v/>
      </c>
      <c r="J23" s="16">
        <f>IFERROR(SMALL(Regalos!$K$9:$K$48,3),"")</f>
        <v/>
      </c>
    </row>
    <row r="24">
      <c r="B24" s="10">
        <f>IF($J24="","",INDEX(Regalos!$B$9:$B$48,MATCH($J24,Regalos!$K$9:$K$48,0))&amp;"")</f>
        <v/>
      </c>
      <c r="C24" s="10">
        <f>IF($J24="","",INDEX(Regalos!$C$9:$C$48,MATCH($J24,Regalos!$K$9:$K$48,0))&amp;"")</f>
        <v/>
      </c>
      <c r="D24" s="10">
        <f>IF($J24="","",INDEX(Regalos!$D$9:$D$48,MATCH($J24,Regalos!$K$9:$K$48,0))&amp;"")</f>
        <v/>
      </c>
      <c r="J24" s="16">
        <f>IFERROR(SMALL(Regalos!$K$9:$K$48,4),"")</f>
        <v/>
      </c>
    </row>
    <row r="25">
      <c r="B25" s="10">
        <f>IF($J25="","",INDEX(Regalos!$B$9:$B$48,MATCH($J25,Regalos!$K$9:$K$48,0))&amp;"")</f>
        <v/>
      </c>
      <c r="C25" s="10">
        <f>IF($J25="","",INDEX(Regalos!$C$9:$C$48,MATCH($J25,Regalos!$K$9:$K$48,0))&amp;"")</f>
        <v/>
      </c>
      <c r="D25" s="10">
        <f>IF($J25="","",INDEX(Regalos!$D$9:$D$48,MATCH($J25,Regalos!$K$9:$K$48,0))&amp;"")</f>
        <v/>
      </c>
      <c r="J25" s="16">
        <f>IFERROR(SMALL(Regalos!$K$9:$K$48,5),"")</f>
        <v/>
      </c>
    </row>
    <row r="26">
      <c r="B26" s="10">
        <f>IF($J26="","",INDEX(Regalos!$B$9:$B$48,MATCH($J26,Regalos!$K$9:$K$48,0))&amp;"")</f>
        <v/>
      </c>
      <c r="C26" s="10">
        <f>IF($J26="","",INDEX(Regalos!$C$9:$C$48,MATCH($J26,Regalos!$K$9:$K$48,0))&amp;"")</f>
        <v/>
      </c>
      <c r="D26" s="10">
        <f>IF($J26="","",INDEX(Regalos!$D$9:$D$48,MATCH($J26,Regalos!$K$9:$K$48,0))&amp;"")</f>
        <v/>
      </c>
      <c r="J26" s="16">
        <f>IFERROR(SMALL(Regalos!$K$9:$K$48,6),"")</f>
        <v/>
      </c>
    </row>
    <row r="27">
      <c r="B27" s="10">
        <f>IF($J27="","",INDEX(Regalos!$B$9:$B$48,MATCH($J27,Regalos!$K$9:$K$48,0))&amp;"")</f>
        <v/>
      </c>
      <c r="C27" s="10">
        <f>IF($J27="","",INDEX(Regalos!$C$9:$C$48,MATCH($J27,Regalos!$K$9:$K$48,0))&amp;"")</f>
        <v/>
      </c>
      <c r="D27" s="10">
        <f>IF($J27="","",INDEX(Regalos!$D$9:$D$48,MATCH($J27,Regalos!$K$9:$K$48,0))&amp;"")</f>
        <v/>
      </c>
      <c r="J27" s="16">
        <f>IFERROR(SMALL(Regalos!$K$9:$K$48,7),"")</f>
        <v/>
      </c>
    </row>
    <row r="28">
      <c r="B28" s="10">
        <f>IF($J28="","",INDEX(Regalos!$B$9:$B$48,MATCH($J28,Regalos!$K$9:$K$48,0))&amp;"")</f>
        <v/>
      </c>
      <c r="C28" s="10">
        <f>IF($J28="","",INDEX(Regalos!$C$9:$C$48,MATCH($J28,Regalos!$K$9:$K$48,0))&amp;"")</f>
        <v/>
      </c>
      <c r="D28" s="10">
        <f>IF($J28="","",INDEX(Regalos!$D$9:$D$48,MATCH($J28,Regalos!$K$9:$K$48,0))&amp;"")</f>
        <v/>
      </c>
      <c r="J28" s="16">
        <f>IFERROR(SMALL(Regalos!$K$9:$K$48,8),"")</f>
        <v/>
      </c>
    </row>
    <row r="30">
      <c r="B30" s="17" t="inlineStr">
        <is>
          <t>Los importes y nombres de ejemplo son ficticios: sustitúyelos por los tuyos en las hojas de entrada (celdas crema).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0">
    <mergeCell ref="E6:F6"/>
    <mergeCell ref="G9:H9"/>
    <mergeCell ref="G5:H5"/>
    <mergeCell ref="E5:F5"/>
    <mergeCell ref="B2:H2"/>
    <mergeCell ref="G6:H6"/>
    <mergeCell ref="G8:H8"/>
    <mergeCell ref="B3:H3"/>
    <mergeCell ref="E9:F9"/>
    <mergeCell ref="E8:F8"/>
  </mergeCells>
  <conditionalFormatting sqref="B13:B15">
    <cfRule type="cellIs" priority="1" operator="equal" dxfId="0">
      <formula>"Pendiente"</formula>
    </cfRule>
    <cfRule type="cellIs" priority="2" operator="equal" dxfId="1">
      <formula>"Comprado"</formula>
    </cfRule>
    <cfRule type="cellIs" priority="3" operator="equal" dxfId="2">
      <formula>"Entregado"</formula>
    </cfRule>
  </conditionalFormatting>
  <conditionalFormatting sqref="B21:D28">
    <cfRule type="expression" priority="4" dxfId="1">
      <formula>$B21&lt;&gt;""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F48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22" customWidth="1" min="3" max="3"/>
    <col width="14" customWidth="1" min="4" max="4"/>
    <col width="14" customWidth="1" min="5" max="5"/>
    <col width="22" customWidth="1" min="6" max="6"/>
    <col width="3" customWidth="1" min="7" max="7"/>
  </cols>
  <sheetData>
    <row r="2" ht="34" customHeight="1">
      <c r="B2" s="1" t="inlineStr">
        <is>
          <t>Participantes del amigo invisible</t>
        </is>
      </c>
      <c r="C2" s="2" t="n"/>
      <c r="D2" s="2" t="n"/>
      <c r="E2" s="2" t="n"/>
      <c r="F2" s="2" t="n"/>
    </row>
    <row r="3">
      <c r="B3" s="3" t="inlineStr">
        <is>
          <t>Escribe a quien participa y el grupo (pareja o familia) para que no se regalen entre ellos. El orden del sorteo queda fijado en «Nº de sorteo».</t>
        </is>
      </c>
    </row>
    <row r="5">
      <c r="B5" s="18" t="inlineStr">
        <is>
          <t>Evento:</t>
        </is>
      </c>
      <c r="C5" s="19" t="inlineStr">
        <is>
          <t>Amigo invisible de la oficina</t>
        </is>
      </c>
      <c r="D5" s="20" t="inlineStr">
        <is>
          <t>Presupuesto máx. (€):</t>
        </is>
      </c>
      <c r="F5" s="21" t="n">
        <v>20</v>
      </c>
    </row>
    <row r="6">
      <c r="B6" s="18" t="inlineStr">
        <is>
          <t>Fecha del intercambio:</t>
        </is>
      </c>
      <c r="C6" s="22" t="n">
        <v>46379</v>
      </c>
      <c r="D6" s="20" t="inlineStr">
        <is>
          <t>Participantes:</t>
        </is>
      </c>
      <c r="F6" s="11">
        <f>COUNTIF(B9:B48,"?*")</f>
        <v/>
      </c>
    </row>
    <row r="8" ht="36" customHeight="1">
      <c r="B8" s="9" t="inlineStr">
        <is>
          <t>Nombre</t>
        </is>
      </c>
      <c r="C8" s="9" t="inlineStr">
        <is>
          <t>Grupo (pareja / familia)</t>
        </is>
      </c>
      <c r="D8" s="9" t="inlineStr">
        <is>
          <t>Nº de sorteo</t>
        </is>
      </c>
      <c r="E8" s="9" t="inlineStr">
        <is>
          <t>Posición en el sorteo</t>
        </is>
      </c>
      <c r="F8" s="9" t="inlineStr">
        <is>
          <t>Comprobación</t>
        </is>
      </c>
    </row>
    <row r="9">
      <c r="B9" s="19" t="inlineStr">
        <is>
          <t>Ana</t>
        </is>
      </c>
      <c r="C9" s="19" t="inlineStr">
        <is>
          <t>Pareja 1</t>
        </is>
      </c>
      <c r="D9" s="23" t="n">
        <v>137</v>
      </c>
      <c r="E9" s="11">
        <f>IF(B9="","",SUMPRODUCT(($B$9:$B$48&lt;&gt;"")*($D$9:$D$48&lt;D9))+1)</f>
        <v/>
      </c>
      <c r="F9" s="24">
        <f>IF(B9="","",IF(COUNTIF($B$9:$B$48,B9)&gt;1,"Nombre repetido",IF(COUNTIF($D$9:$D$48,D9)&gt;1,"Nº de sorteo repetido","OK")))</f>
        <v/>
      </c>
    </row>
    <row r="10">
      <c r="B10" s="19" t="inlineStr">
        <is>
          <t>Bruno</t>
        </is>
      </c>
      <c r="C10" s="19" t="inlineStr">
        <is>
          <t>Pareja 1</t>
        </is>
      </c>
      <c r="D10" s="23" t="n">
        <v>391</v>
      </c>
      <c r="E10" s="11">
        <f>IF(B10="","",SUMPRODUCT(($B$9:$B$48&lt;&gt;"")*($D$9:$D$48&lt;D10))+1)</f>
        <v/>
      </c>
      <c r="F10" s="24">
        <f>IF(B10="","",IF(COUNTIF($B$9:$B$48,B10)&gt;1,"Nombre repetido",IF(COUNTIF($D$9:$D$48,D10)&gt;1,"Nº de sorteo repetido","OK")))</f>
        <v/>
      </c>
    </row>
    <row r="11">
      <c r="B11" s="19" t="inlineStr">
        <is>
          <t>Carla</t>
        </is>
      </c>
      <c r="C11" s="19" t="inlineStr">
        <is>
          <t>Pareja 2</t>
        </is>
      </c>
      <c r="D11" s="23" t="n">
        <v>214</v>
      </c>
      <c r="E11" s="11">
        <f>IF(B11="","",SUMPRODUCT(($B$9:$B$48&lt;&gt;"")*($D$9:$D$48&lt;D11))+1)</f>
        <v/>
      </c>
      <c r="F11" s="24">
        <f>IF(B11="","",IF(COUNTIF($B$9:$B$48,B11)&gt;1,"Nombre repetido",IF(COUNTIF($D$9:$D$48,D11)&gt;1,"Nº de sorteo repetido","OK")))</f>
        <v/>
      </c>
    </row>
    <row r="12">
      <c r="B12" s="19" t="inlineStr">
        <is>
          <t>David</t>
        </is>
      </c>
      <c r="C12" s="19" t="inlineStr">
        <is>
          <t>Pareja 2</t>
        </is>
      </c>
      <c r="D12" s="23" t="n">
        <v>577</v>
      </c>
      <c r="E12" s="11">
        <f>IF(B12="","",SUMPRODUCT(($B$9:$B$48&lt;&gt;"")*($D$9:$D$48&lt;D12))+1)</f>
        <v/>
      </c>
      <c r="F12" s="24">
        <f>IF(B12="","",IF(COUNTIF($B$9:$B$48,B12)&gt;1,"Nombre repetido",IF(COUNTIF($D$9:$D$48,D12)&gt;1,"Nº de sorteo repetido","OK")))</f>
        <v/>
      </c>
    </row>
    <row r="13">
      <c r="B13" s="19" t="inlineStr">
        <is>
          <t>Elena</t>
        </is>
      </c>
      <c r="C13" s="19" t="inlineStr">
        <is>
          <t>Pareja 3</t>
        </is>
      </c>
      <c r="D13" s="23" t="n">
        <v>268</v>
      </c>
      <c r="E13" s="11">
        <f>IF(B13="","",SUMPRODUCT(($B$9:$B$48&lt;&gt;"")*($D$9:$D$48&lt;D13))+1)</f>
        <v/>
      </c>
      <c r="F13" s="24">
        <f>IF(B13="","",IF(COUNTIF($B$9:$B$48,B13)&gt;1,"Nombre repetido",IF(COUNTIF($D$9:$D$48,D13)&gt;1,"Nº de sorteo repetido","OK")))</f>
        <v/>
      </c>
    </row>
    <row r="14">
      <c r="B14" s="19" t="inlineStr">
        <is>
          <t>Fernando</t>
        </is>
      </c>
      <c r="C14" s="19" t="inlineStr">
        <is>
          <t>Pareja 3</t>
        </is>
      </c>
      <c r="D14" s="23" t="n">
        <v>688</v>
      </c>
      <c r="E14" s="11">
        <f>IF(B14="","",SUMPRODUCT(($B$9:$B$48&lt;&gt;"")*($D$9:$D$48&lt;D14))+1)</f>
        <v/>
      </c>
      <c r="F14" s="24">
        <f>IF(B14="","",IF(COUNTIF($B$9:$B$48,B14)&gt;1,"Nombre repetido",IF(COUNTIF($D$9:$D$48,D14)&gt;1,"Nº de sorteo repetido","OK")))</f>
        <v/>
      </c>
    </row>
    <row r="15">
      <c r="B15" s="19" t="inlineStr">
        <is>
          <t>Gloria</t>
        </is>
      </c>
      <c r="C15" s="19" t="inlineStr">
        <is>
          <t>Pareja 4</t>
        </is>
      </c>
      <c r="D15" s="23" t="n">
        <v>452</v>
      </c>
      <c r="E15" s="11">
        <f>IF(B15="","",SUMPRODUCT(($B$9:$B$48&lt;&gt;"")*($D$9:$D$48&lt;D15))+1)</f>
        <v/>
      </c>
      <c r="F15" s="24">
        <f>IF(B15="","",IF(COUNTIF($B$9:$B$48,B15)&gt;1,"Nombre repetido",IF(COUNTIF($D$9:$D$48,D15)&gt;1,"Nº de sorteo repetido","OK")))</f>
        <v/>
      </c>
    </row>
    <row r="16">
      <c r="B16" s="19" t="inlineStr">
        <is>
          <t>Héctor</t>
        </is>
      </c>
      <c r="C16" s="19" t="inlineStr">
        <is>
          <t>Pareja 4</t>
        </is>
      </c>
      <c r="D16" s="23" t="n">
        <v>829</v>
      </c>
      <c r="E16" s="11">
        <f>IF(B16="","",SUMPRODUCT(($B$9:$B$48&lt;&gt;"")*($D$9:$D$48&lt;D16))+1)</f>
        <v/>
      </c>
      <c r="F16" s="24">
        <f>IF(B16="","",IF(COUNTIF($B$9:$B$48,B16)&gt;1,"Nombre repetido",IF(COUNTIF($D$9:$D$48,D16)&gt;1,"Nº de sorteo repetido","OK")))</f>
        <v/>
      </c>
    </row>
    <row r="17">
      <c r="B17" s="19" t="inlineStr">
        <is>
          <t>Irene</t>
        </is>
      </c>
      <c r="C17" s="19" t="inlineStr">
        <is>
          <t>Pareja 5</t>
        </is>
      </c>
      <c r="D17" s="23" t="n">
        <v>613</v>
      </c>
      <c r="E17" s="11">
        <f>IF(B17="","",SUMPRODUCT(($B$9:$B$48&lt;&gt;"")*($D$9:$D$48&lt;D17))+1)</f>
        <v/>
      </c>
      <c r="F17" s="24">
        <f>IF(B17="","",IF(COUNTIF($B$9:$B$48,B17)&gt;1,"Nombre repetido",IF(COUNTIF($D$9:$D$48,D17)&gt;1,"Nº de sorteo repetido","OK")))</f>
        <v/>
      </c>
    </row>
    <row r="18">
      <c r="B18" s="19" t="inlineStr">
        <is>
          <t>Jorge</t>
        </is>
      </c>
      <c r="C18" s="19" t="inlineStr">
        <is>
          <t>Pareja 5</t>
        </is>
      </c>
      <c r="D18" s="23" t="n">
        <v>961</v>
      </c>
      <c r="E18" s="11">
        <f>IF(B18="","",SUMPRODUCT(($B$9:$B$48&lt;&gt;"")*($D$9:$D$48&lt;D18))+1)</f>
        <v/>
      </c>
      <c r="F18" s="24">
        <f>IF(B18="","",IF(COUNTIF($B$9:$B$48,B18)&gt;1,"Nombre repetido",IF(COUNTIF($D$9:$D$48,D18)&gt;1,"Nº de sorteo repetido","OK")))</f>
        <v/>
      </c>
    </row>
    <row r="19">
      <c r="B19" s="19" t="inlineStr">
        <is>
          <t>Karen</t>
        </is>
      </c>
      <c r="C19" s="19" t="inlineStr">
        <is>
          <t>Pareja 6</t>
        </is>
      </c>
      <c r="D19" s="23" t="n">
        <v>745</v>
      </c>
      <c r="E19" s="11">
        <f>IF(B19="","",SUMPRODUCT(($B$9:$B$48&lt;&gt;"")*($D$9:$D$48&lt;D19))+1)</f>
        <v/>
      </c>
      <c r="F19" s="24">
        <f>IF(B19="","",IF(COUNTIF($B$9:$B$48,B19)&gt;1,"Nombre repetido",IF(COUNTIF($D$9:$D$48,D19)&gt;1,"Nº de sorteo repetido","OK")))</f>
        <v/>
      </c>
    </row>
    <row r="20">
      <c r="B20" s="19" t="inlineStr">
        <is>
          <t>Luis</t>
        </is>
      </c>
      <c r="C20" s="19" t="inlineStr">
        <is>
          <t>Pareja 6</t>
        </is>
      </c>
      <c r="D20" s="23" t="n">
        <v>903</v>
      </c>
      <c r="E20" s="11">
        <f>IF(B20="","",SUMPRODUCT(($B$9:$B$48&lt;&gt;"")*($D$9:$D$48&lt;D20))+1)</f>
        <v/>
      </c>
      <c r="F20" s="24">
        <f>IF(B20="","",IF(COUNTIF($B$9:$B$48,B20)&gt;1,"Nombre repetido",IF(COUNTIF($D$9:$D$48,D20)&gt;1,"Nº de sorteo repetido","OK")))</f>
        <v/>
      </c>
    </row>
    <row r="21">
      <c r="B21" s="19" t="n"/>
      <c r="C21" s="19" t="n"/>
      <c r="D21" s="23" t="n">
        <v>335</v>
      </c>
      <c r="E21" s="11">
        <f>IF(B21="","",SUMPRODUCT(($B$9:$B$48&lt;&gt;"")*($D$9:$D$48&lt;D21))+1)</f>
        <v/>
      </c>
      <c r="F21" s="24">
        <f>IF(B21="","",IF(COUNTIF($B$9:$B$48,B21)&gt;1,"Nombre repetido",IF(COUNTIF($D$9:$D$48,D21)&gt;1,"Nº de sorteo repetido","OK")))</f>
        <v/>
      </c>
    </row>
    <row r="22">
      <c r="B22" s="19" t="n"/>
      <c r="C22" s="19" t="n"/>
      <c r="D22" s="23" t="n">
        <v>860</v>
      </c>
      <c r="E22" s="11">
        <f>IF(B22="","",SUMPRODUCT(($B$9:$B$48&lt;&gt;"")*($D$9:$D$48&lt;D22))+1)</f>
        <v/>
      </c>
      <c r="F22" s="24">
        <f>IF(B22="","",IF(COUNTIF($B$9:$B$48,B22)&gt;1,"Nombre repetido",IF(COUNTIF($D$9:$D$48,D22)&gt;1,"Nº de sorteo repetido","OK")))</f>
        <v/>
      </c>
    </row>
    <row r="23">
      <c r="B23" s="19" t="n"/>
      <c r="C23" s="19" t="n"/>
      <c r="D23" s="23" t="n">
        <v>388</v>
      </c>
      <c r="E23" s="11">
        <f>IF(B23="","",SUMPRODUCT(($B$9:$B$48&lt;&gt;"")*($D$9:$D$48&lt;D23))+1)</f>
        <v/>
      </c>
      <c r="F23" s="24">
        <f>IF(B23="","",IF(COUNTIF($B$9:$B$48,B23)&gt;1,"Nombre repetido",IF(COUNTIF($D$9:$D$48,D23)&gt;1,"Nº de sorteo repetido","OK")))</f>
        <v/>
      </c>
    </row>
    <row r="24">
      <c r="B24" s="19" t="n"/>
      <c r="C24" s="19" t="n"/>
      <c r="D24" s="23" t="n">
        <v>480</v>
      </c>
      <c r="E24" s="11">
        <f>IF(B24="","",SUMPRODUCT(($B$9:$B$48&lt;&gt;"")*($D$9:$D$48&lt;D24))+1)</f>
        <v/>
      </c>
      <c r="F24" s="24">
        <f>IF(B24="","",IF(COUNTIF($B$9:$B$48,B24)&gt;1,"Nombre repetido",IF(COUNTIF($D$9:$D$48,D24)&gt;1,"Nº de sorteo repetido","OK")))</f>
        <v/>
      </c>
    </row>
    <row r="25">
      <c r="B25" s="19" t="n"/>
      <c r="C25" s="19" t="n"/>
      <c r="D25" s="23" t="n">
        <v>840</v>
      </c>
      <c r="E25" s="11">
        <f>IF(B25="","",SUMPRODUCT(($B$9:$B$48&lt;&gt;"")*($D$9:$D$48&lt;D25))+1)</f>
        <v/>
      </c>
      <c r="F25" s="24">
        <f>IF(B25="","",IF(COUNTIF($B$9:$B$48,B25)&gt;1,"Nombre repetido",IF(COUNTIF($D$9:$D$48,D25)&gt;1,"Nº de sorteo repetido","OK")))</f>
        <v/>
      </c>
    </row>
    <row r="26">
      <c r="B26" s="19" t="n"/>
      <c r="C26" s="19" t="n"/>
      <c r="D26" s="23" t="n">
        <v>823</v>
      </c>
      <c r="E26" s="11">
        <f>IF(B26="","",SUMPRODUCT(($B$9:$B$48&lt;&gt;"")*($D$9:$D$48&lt;D26))+1)</f>
        <v/>
      </c>
      <c r="F26" s="24">
        <f>IF(B26="","",IF(COUNTIF($B$9:$B$48,B26)&gt;1,"Nombre repetido",IF(COUNTIF($D$9:$D$48,D26)&gt;1,"Nº de sorteo repetido","OK")))</f>
        <v/>
      </c>
    </row>
    <row r="27">
      <c r="B27" s="19" t="n"/>
      <c r="C27" s="19" t="n"/>
      <c r="D27" s="23" t="n">
        <v>895</v>
      </c>
      <c r="E27" s="11">
        <f>IF(B27="","",SUMPRODUCT(($B$9:$B$48&lt;&gt;"")*($D$9:$D$48&lt;D27))+1)</f>
        <v/>
      </c>
      <c r="F27" s="24">
        <f>IF(B27="","",IF(COUNTIF($B$9:$B$48,B27)&gt;1,"Nombre repetido",IF(COUNTIF($D$9:$D$48,D27)&gt;1,"Nº de sorteo repetido","OK")))</f>
        <v/>
      </c>
    </row>
    <row r="28">
      <c r="B28" s="19" t="n"/>
      <c r="C28" s="19" t="n"/>
      <c r="D28" s="23" t="n">
        <v>393</v>
      </c>
      <c r="E28" s="11">
        <f>IF(B28="","",SUMPRODUCT(($B$9:$B$48&lt;&gt;"")*($D$9:$D$48&lt;D28))+1)</f>
        <v/>
      </c>
      <c r="F28" s="24">
        <f>IF(B28="","",IF(COUNTIF($B$9:$B$48,B28)&gt;1,"Nombre repetido",IF(COUNTIF($D$9:$D$48,D28)&gt;1,"Nº de sorteo repetido","OK")))</f>
        <v/>
      </c>
    </row>
    <row r="29">
      <c r="B29" s="19" t="n"/>
      <c r="C29" s="19" t="n"/>
      <c r="D29" s="23" t="n">
        <v>164</v>
      </c>
      <c r="E29" s="11">
        <f>IF(B29="","",SUMPRODUCT(($B$9:$B$48&lt;&gt;"")*($D$9:$D$48&lt;D29))+1)</f>
        <v/>
      </c>
      <c r="F29" s="24">
        <f>IF(B29="","",IF(COUNTIF($B$9:$B$48,B29)&gt;1,"Nombre repetido",IF(COUNTIF($D$9:$D$48,D29)&gt;1,"Nº de sorteo repetido","OK")))</f>
        <v/>
      </c>
    </row>
    <row r="30">
      <c r="B30" s="19" t="n"/>
      <c r="C30" s="19" t="n"/>
      <c r="D30" s="23" t="n">
        <v>909</v>
      </c>
      <c r="E30" s="11">
        <f>IF(B30="","",SUMPRODUCT(($B$9:$B$48&lt;&gt;"")*($D$9:$D$48&lt;D30))+1)</f>
        <v/>
      </c>
      <c r="F30" s="24">
        <f>IF(B30="","",IF(COUNTIF($B$9:$B$48,B30)&gt;1,"Nombre repetido",IF(COUNTIF($D$9:$D$48,D30)&gt;1,"Nº de sorteo repetido","OK")))</f>
        <v/>
      </c>
    </row>
    <row r="31">
      <c r="B31" s="19" t="n"/>
      <c r="C31" s="19" t="n"/>
      <c r="D31" s="23" t="n">
        <v>156</v>
      </c>
      <c r="E31" s="11">
        <f>IF(B31="","",SUMPRODUCT(($B$9:$B$48&lt;&gt;"")*($D$9:$D$48&lt;D31))+1)</f>
        <v/>
      </c>
      <c r="F31" s="24">
        <f>IF(B31="","",IF(COUNTIF($B$9:$B$48,B31)&gt;1,"Nombre repetido",IF(COUNTIF($D$9:$D$48,D31)&gt;1,"Nº de sorteo repetido","OK")))</f>
        <v/>
      </c>
    </row>
    <row r="32">
      <c r="B32" s="19" t="n"/>
      <c r="C32" s="19" t="n"/>
      <c r="D32" s="23" t="n">
        <v>690</v>
      </c>
      <c r="E32" s="11">
        <f>IF(B32="","",SUMPRODUCT(($B$9:$B$48&lt;&gt;"")*($D$9:$D$48&lt;D32))+1)</f>
        <v/>
      </c>
      <c r="F32" s="24">
        <f>IF(B32="","",IF(COUNTIF($B$9:$B$48,B32)&gt;1,"Nombre repetido",IF(COUNTIF($D$9:$D$48,D32)&gt;1,"Nº de sorteo repetido","OK")))</f>
        <v/>
      </c>
    </row>
    <row r="33">
      <c r="B33" s="19" t="n"/>
      <c r="C33" s="19" t="n"/>
      <c r="D33" s="23" t="n">
        <v>528</v>
      </c>
      <c r="E33" s="11">
        <f>IF(B33="","",SUMPRODUCT(($B$9:$B$48&lt;&gt;"")*($D$9:$D$48&lt;D33))+1)</f>
        <v/>
      </c>
      <c r="F33" s="24">
        <f>IF(B33="","",IF(COUNTIF($B$9:$B$48,B33)&gt;1,"Nombre repetido",IF(COUNTIF($D$9:$D$48,D33)&gt;1,"Nº de sorteo repetido","OK")))</f>
        <v/>
      </c>
    </row>
    <row r="34">
      <c r="B34" s="19" t="n"/>
      <c r="C34" s="19" t="n"/>
      <c r="D34" s="23" t="n">
        <v>731</v>
      </c>
      <c r="E34" s="11">
        <f>IF(B34="","",SUMPRODUCT(($B$9:$B$48&lt;&gt;"")*($D$9:$D$48&lt;D34))+1)</f>
        <v/>
      </c>
      <c r="F34" s="24">
        <f>IF(B34="","",IF(COUNTIF($B$9:$B$48,B34)&gt;1,"Nombre repetido",IF(COUNTIF($D$9:$D$48,D34)&gt;1,"Nº de sorteo repetido","OK")))</f>
        <v/>
      </c>
    </row>
    <row r="35">
      <c r="B35" s="19" t="n"/>
      <c r="C35" s="19" t="n"/>
      <c r="D35" s="23" t="n">
        <v>758</v>
      </c>
      <c r="E35" s="11">
        <f>IF(B35="","",SUMPRODUCT(($B$9:$B$48&lt;&gt;"")*($D$9:$D$48&lt;D35))+1)</f>
        <v/>
      </c>
      <c r="F35" s="24">
        <f>IF(B35="","",IF(COUNTIF($B$9:$B$48,B35)&gt;1,"Nombre repetido",IF(COUNTIF($D$9:$D$48,D35)&gt;1,"Nº de sorteo repetido","OK")))</f>
        <v/>
      </c>
    </row>
    <row r="36">
      <c r="B36" s="19" t="n"/>
      <c r="C36" s="19" t="n"/>
      <c r="D36" s="23" t="n">
        <v>521</v>
      </c>
      <c r="E36" s="11">
        <f>IF(B36="","",SUMPRODUCT(($B$9:$B$48&lt;&gt;"")*($D$9:$D$48&lt;D36))+1)</f>
        <v/>
      </c>
      <c r="F36" s="24">
        <f>IF(B36="","",IF(COUNTIF($B$9:$B$48,B36)&gt;1,"Nombre repetido",IF(COUNTIF($D$9:$D$48,D36)&gt;1,"Nº de sorteo repetido","OK")))</f>
        <v/>
      </c>
    </row>
    <row r="37">
      <c r="B37" s="19" t="n"/>
      <c r="C37" s="19" t="n"/>
      <c r="D37" s="23" t="n">
        <v>361</v>
      </c>
      <c r="E37" s="11">
        <f>IF(B37="","",SUMPRODUCT(($B$9:$B$48&lt;&gt;"")*($D$9:$D$48&lt;D37))+1)</f>
        <v/>
      </c>
      <c r="F37" s="24">
        <f>IF(B37="","",IF(COUNTIF($B$9:$B$48,B37)&gt;1,"Nombre repetido",IF(COUNTIF($D$9:$D$48,D37)&gt;1,"Nº de sorteo repetido","OK")))</f>
        <v/>
      </c>
    </row>
    <row r="38">
      <c r="B38" s="19" t="n"/>
      <c r="C38" s="19" t="n"/>
      <c r="D38" s="23" t="n">
        <v>395</v>
      </c>
      <c r="E38" s="11">
        <f>IF(B38="","",SUMPRODUCT(($B$9:$B$48&lt;&gt;"")*($D$9:$D$48&lt;D38))+1)</f>
        <v/>
      </c>
      <c r="F38" s="24">
        <f>IF(B38="","",IF(COUNTIF($B$9:$B$48,B38)&gt;1,"Nombre repetido",IF(COUNTIF($D$9:$D$48,D38)&gt;1,"Nº de sorteo repetido","OK")))</f>
        <v/>
      </c>
    </row>
    <row r="39">
      <c r="B39" s="19" t="n"/>
      <c r="C39" s="19" t="n"/>
      <c r="D39" s="23" t="n">
        <v>914</v>
      </c>
      <c r="E39" s="11">
        <f>IF(B39="","",SUMPRODUCT(($B$9:$B$48&lt;&gt;"")*($D$9:$D$48&lt;D39))+1)</f>
        <v/>
      </c>
      <c r="F39" s="24">
        <f>IF(B39="","",IF(COUNTIF($B$9:$B$48,B39)&gt;1,"Nombre repetido",IF(COUNTIF($D$9:$D$48,D39)&gt;1,"Nº de sorteo repetido","OK")))</f>
        <v/>
      </c>
    </row>
    <row r="40">
      <c r="B40" s="19" t="n"/>
      <c r="C40" s="19" t="n"/>
      <c r="D40" s="23" t="n">
        <v>444</v>
      </c>
      <c r="E40" s="11">
        <f>IF(B40="","",SUMPRODUCT(($B$9:$B$48&lt;&gt;"")*($D$9:$D$48&lt;D40))+1)</f>
        <v/>
      </c>
      <c r="F40" s="24">
        <f>IF(B40="","",IF(COUNTIF($B$9:$B$48,B40)&gt;1,"Nombre repetido",IF(COUNTIF($D$9:$D$48,D40)&gt;1,"Nº de sorteo repetido","OK")))</f>
        <v/>
      </c>
    </row>
    <row r="41">
      <c r="B41" s="19" t="n"/>
      <c r="C41" s="19" t="n"/>
      <c r="D41" s="23" t="n">
        <v>910</v>
      </c>
      <c r="E41" s="11">
        <f>IF(B41="","",SUMPRODUCT(($B$9:$B$48&lt;&gt;"")*($D$9:$D$48&lt;D41))+1)</f>
        <v/>
      </c>
      <c r="F41" s="24">
        <f>IF(B41="","",IF(COUNTIF($B$9:$B$48,B41)&gt;1,"Nombre repetido",IF(COUNTIF($D$9:$D$48,D41)&gt;1,"Nº de sorteo repetido","OK")))</f>
        <v/>
      </c>
    </row>
    <row r="42">
      <c r="B42" s="19" t="n"/>
      <c r="C42" s="19" t="n"/>
      <c r="D42" s="23" t="n">
        <v>384</v>
      </c>
      <c r="E42" s="11">
        <f>IF(B42="","",SUMPRODUCT(($B$9:$B$48&lt;&gt;"")*($D$9:$D$48&lt;D42))+1)</f>
        <v/>
      </c>
      <c r="F42" s="24">
        <f>IF(B42="","",IF(COUNTIF($B$9:$B$48,B42)&gt;1,"Nombre repetido",IF(COUNTIF($D$9:$D$48,D42)&gt;1,"Nº de sorteo repetido","OK")))</f>
        <v/>
      </c>
    </row>
    <row r="43">
      <c r="B43" s="19" t="n"/>
      <c r="C43" s="19" t="n"/>
      <c r="D43" s="23" t="n">
        <v>898</v>
      </c>
      <c r="E43" s="11">
        <f>IF(B43="","",SUMPRODUCT(($B$9:$B$48&lt;&gt;"")*($D$9:$D$48&lt;D43))+1)</f>
        <v/>
      </c>
      <c r="F43" s="24">
        <f>IF(B43="","",IF(COUNTIF($B$9:$B$48,B43)&gt;1,"Nombre repetido",IF(COUNTIF($D$9:$D$48,D43)&gt;1,"Nº de sorteo repetido","OK")))</f>
        <v/>
      </c>
    </row>
    <row r="44">
      <c r="B44" s="19" t="n"/>
      <c r="C44" s="19" t="n"/>
      <c r="D44" s="23" t="n">
        <v>782</v>
      </c>
      <c r="E44" s="11">
        <f>IF(B44="","",SUMPRODUCT(($B$9:$B$48&lt;&gt;"")*($D$9:$D$48&lt;D44))+1)</f>
        <v/>
      </c>
      <c r="F44" s="24">
        <f>IF(B44="","",IF(COUNTIF($B$9:$B$48,B44)&gt;1,"Nombre repetido",IF(COUNTIF($D$9:$D$48,D44)&gt;1,"Nº de sorteo repetido","OK")))</f>
        <v/>
      </c>
    </row>
    <row r="45">
      <c r="B45" s="19" t="n"/>
      <c r="C45" s="19" t="n"/>
      <c r="D45" s="23" t="n">
        <v>347</v>
      </c>
      <c r="E45" s="11">
        <f>IF(B45="","",SUMPRODUCT(($B$9:$B$48&lt;&gt;"")*($D$9:$D$48&lt;D45))+1)</f>
        <v/>
      </c>
      <c r="F45" s="24">
        <f>IF(B45="","",IF(COUNTIF($B$9:$B$48,B45)&gt;1,"Nombre repetido",IF(COUNTIF($D$9:$D$48,D45)&gt;1,"Nº de sorteo repetido","OK")))</f>
        <v/>
      </c>
    </row>
    <row r="46">
      <c r="B46" s="19" t="n"/>
      <c r="C46" s="19" t="n"/>
      <c r="D46" s="23" t="n">
        <v>940</v>
      </c>
      <c r="E46" s="11">
        <f>IF(B46="","",SUMPRODUCT(($B$9:$B$48&lt;&gt;"")*($D$9:$D$48&lt;D46))+1)</f>
        <v/>
      </c>
      <c r="F46" s="24">
        <f>IF(B46="","",IF(COUNTIF($B$9:$B$48,B46)&gt;1,"Nombre repetido",IF(COUNTIF($D$9:$D$48,D46)&gt;1,"Nº de sorteo repetido","OK")))</f>
        <v/>
      </c>
    </row>
    <row r="47">
      <c r="B47" s="19" t="n"/>
      <c r="C47" s="19" t="n"/>
      <c r="D47" s="23" t="n">
        <v>695</v>
      </c>
      <c r="E47" s="11">
        <f>IF(B47="","",SUMPRODUCT(($B$9:$B$48&lt;&gt;"")*($D$9:$D$48&lt;D47))+1)</f>
        <v/>
      </c>
      <c r="F47" s="24">
        <f>IF(B47="","",IF(COUNTIF($B$9:$B$48,B47)&gt;1,"Nombre repetido",IF(COUNTIF($D$9:$D$48,D47)&gt;1,"Nº de sorteo repetido","OK")))</f>
        <v/>
      </c>
    </row>
    <row r="48">
      <c r="B48" s="19" t="n"/>
      <c r="C48" s="19" t="n"/>
      <c r="D48" s="23" t="n">
        <v>230</v>
      </c>
      <c r="E48" s="11">
        <f>IF(B48="","",SUMPRODUCT(($B$9:$B$48&lt;&gt;"")*($D$9:$D$48&lt;D48))+1)</f>
        <v/>
      </c>
      <c r="F48" s="24">
        <f>IF(B48="","",IF(COUNTIF($B$9:$B$48,B48)&gt;1,"Nombre repetido",IF(COUNTIF($D$9:$D$48,D48)&gt;1,"Nº de sorteo repetido","OK")))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F2"/>
    <mergeCell ref="B3:F3"/>
  </mergeCells>
  <conditionalFormatting sqref="F9:F48">
    <cfRule type="cellIs" priority="1" operator="equal" dxfId="2">
      <formula>"OK"</formula>
    </cfRule>
    <cfRule type="expression" priority="2" dxfId="0">
      <formula>AND(F9&lt;&gt;"",F9&lt;&gt;"OK")</formula>
    </cfRule>
  </conditionalFormatting>
  <dataValidations count="2">
    <dataValidation sqref="D9:D48" showDropDown="0" showInputMessage="0" showErrorMessage="1" allowBlank="1" errorTitle="Nº de sorteo" error="Escribe un número entero distinto para cada persona." type="whole" operator="greaterThanOrEqual">
      <formula1>1</formula1>
    </dataValidation>
    <dataValidation sqref="F5" showDropDown="0" showInputMessage="0" showErrorMessage="1" allowBlank="1" errorTitle="Presupuesto" error="Escribe un importe igual o mayor que 0." type="decimal" operator="greaterThanOrEqual">
      <formula1>0</formula1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L48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26" customWidth="1" min="3" max="3"/>
    <col width="15" customWidth="1" min="4" max="4"/>
    <col width="20" customWidth="1" min="5" max="5"/>
    <col width="22" customWidth="1" min="6" max="6"/>
    <col hidden="1" width="14" customWidth="1" min="7" max="7"/>
    <col width="3" customWidth="1" min="8" max="8"/>
    <col width="24" customWidth="1" min="9" max="9"/>
    <col width="26" customWidth="1" min="10" max="10"/>
    <col width="14" customWidth="1" min="11" max="11"/>
    <col hidden="1" width="8" customWidth="1" min="12" max="12"/>
  </cols>
  <sheetData>
    <row r="2" ht="34" customHeight="1">
      <c r="B2" s="1" t="inlineStr">
        <is>
          <t>Sorteo del amigo invisible</t>
        </is>
      </c>
      <c r="C2" s="2" t="n"/>
      <c r="D2" s="2" t="n"/>
      <c r="E2" s="2" t="n"/>
      <c r="F2" s="2" t="n"/>
    </row>
    <row r="3">
      <c r="B3" s="3" t="inlineStr">
        <is>
          <t>Cada persona regala a la siguiente del orden fijado: nadie se toca a sí mismo y el resultado no cambia al abrir el archivo.</t>
        </is>
      </c>
    </row>
    <row r="5">
      <c r="B5" s="18" t="inlineStr">
        <is>
          <t>Mostrar resultados:</t>
        </is>
      </c>
      <c r="C5" s="25" t="inlineStr">
        <is>
          <t>Sí</t>
        </is>
      </c>
      <c r="D5" s="20" t="inlineStr">
        <is>
          <t>Estado:</t>
        </is>
      </c>
      <c r="E5" s="26">
        <f>IF(C6&lt;2,"Faltan participantes",IF(COUNTIF(F9:F48,"OK")=C6,"Sorteo válido","Revisar avisos"))</f>
        <v/>
      </c>
      <c r="I5" s="8" t="inlineStr">
        <is>
          <t>CONSULTA PRIVADA</t>
        </is>
      </c>
    </row>
    <row r="6">
      <c r="B6" s="18" t="inlineStr">
        <is>
          <t>Participantes:</t>
        </is>
      </c>
      <c r="C6" s="11">
        <f>Participantes!F6</f>
        <v/>
      </c>
      <c r="D6" s="20" t="inlineStr">
        <is>
          <t>Avisos:</t>
        </is>
      </c>
      <c r="E6" s="11">
        <f>IF(C6=0,0,COUNTIF(B9:B48,"?*")-COUNTIF(F9:F48,"OK"))</f>
        <v/>
      </c>
      <c r="I6" s="18" t="inlineStr">
        <is>
          <t>Elige tu nombre:</t>
        </is>
      </c>
      <c r="J6" s="25" t="n"/>
    </row>
    <row r="7">
      <c r="I7" s="18" t="inlineStr">
        <is>
          <t>Tu amigo invisible es:</t>
        </is>
      </c>
      <c r="J7" s="26">
        <f>IF(J6="","",IFERROR(INDEX($G$9:$G$48,MATCH(J6,$B$9:$B$48,0)),""))</f>
        <v/>
      </c>
    </row>
    <row r="8" ht="36" customHeight="1">
      <c r="B8" s="9" t="inlineStr">
        <is>
          <t>Participante</t>
        </is>
      </c>
      <c r="C8" s="9" t="inlineStr">
        <is>
          <t>Regala a</t>
        </is>
      </c>
      <c r="D8" s="9" t="inlineStr">
        <is>
          <t>Presupuesto máx.</t>
        </is>
      </c>
      <c r="E8" s="9" t="inlineStr">
        <is>
          <t>Grupo de quien recibe</t>
        </is>
      </c>
      <c r="F8" s="9" t="inlineStr">
        <is>
          <t>Control</t>
        </is>
      </c>
      <c r="G8" s="27" t="inlineStr">
        <is>
          <t>Receptor (aux.)</t>
        </is>
      </c>
      <c r="I8" s="18" t="inlineStr">
        <is>
          <t>Presupuesto máximo:</t>
        </is>
      </c>
      <c r="J8" s="28">
        <f>IF(J7="","",Participantes!$F$5)</f>
        <v/>
      </c>
    </row>
    <row r="9">
      <c r="B9" s="10">
        <f>IF(Participantes!B9="","",Participantes!B9)</f>
        <v/>
      </c>
      <c r="C9" s="29">
        <f>IF(B9="","",IF($C$5="Sí",G9,"••••••"))</f>
        <v/>
      </c>
      <c r="D9" s="30">
        <f>IF(B9="","",Participantes!$F$5)</f>
        <v/>
      </c>
      <c r="E9" s="10">
        <f>IF(OR(B9="",G9=""),"",IFERROR(INDEX(Participantes!$C$9:$C$48,MATCH(G9,Participantes!$B$9:$B$48,0))&amp;"",""))</f>
        <v/>
      </c>
      <c r="F9" s="24">
        <f>IF(B9="","",IF($C$6&lt;2,"Faltan participantes",IF(G9="","Revisa nº de sorteo",IF(G9=B9,"Se toca a sí mismo",IF(AND(E9&lt;&gt;"",E9=Participantes!C9&amp;""),"Mismo grupo","OK")))))</f>
        <v/>
      </c>
      <c r="G9" s="31">
        <f>IF(OR(B9="",$C$6&lt;2),"",IFERROR(INDEX(Participantes!$B$9:$B$48,MATCH(IF(Participantes!E9=$C$6,1,Participantes!E9+1),Participantes!$E$9:$E$48,0)),""))</f>
        <v/>
      </c>
    </row>
    <row r="10">
      <c r="B10" s="10">
        <f>IF(Participantes!B10="","",Participantes!B10)</f>
        <v/>
      </c>
      <c r="C10" s="29">
        <f>IF(B10="","",IF($C$5="Sí",G10,"••••••"))</f>
        <v/>
      </c>
      <c r="D10" s="30">
        <f>IF(B10="","",Participantes!$F$5)</f>
        <v/>
      </c>
      <c r="E10" s="10">
        <f>IF(OR(B10="",G10=""),"",IFERROR(INDEX(Participantes!$C$9:$C$48,MATCH(G10,Participantes!$B$9:$B$48,0))&amp;"",""))</f>
        <v/>
      </c>
      <c r="F10" s="24">
        <f>IF(B10="","",IF($C$6&lt;2,"Faltan participantes",IF(G10="","Revisa nº de sorteo",IF(G10=B10,"Se toca a sí mismo",IF(AND(E10&lt;&gt;"",E10=Participantes!C10&amp;""),"Mismo grupo","OK")))))</f>
        <v/>
      </c>
      <c r="G10" s="31">
        <f>IF(OR(B10="",$C$6&lt;2),"",IFERROR(INDEX(Participantes!$B$9:$B$48,MATCH(IF(Participantes!E10=$C$6,1,Participantes!E10+1),Participantes!$E$9:$E$48,0)),""))</f>
        <v/>
      </c>
      <c r="I10" s="8" t="inlineStr">
        <is>
          <t>Ideas de su lista de deseos</t>
        </is>
      </c>
    </row>
    <row r="11" ht="22" customHeight="1">
      <c r="B11" s="10">
        <f>IF(Participantes!B11="","",Participantes!B11)</f>
        <v/>
      </c>
      <c r="C11" s="29">
        <f>IF(B11="","",IF($C$5="Sí",G11,"••••••"))</f>
        <v/>
      </c>
      <c r="D11" s="30">
        <f>IF(B11="","",Participantes!$F$5)</f>
        <v/>
      </c>
      <c r="E11" s="10">
        <f>IF(OR(B11="",G11=""),"",IFERROR(INDEX(Participantes!$C$9:$C$48,MATCH(G11,Participantes!$B$9:$B$48,0))&amp;"",""))</f>
        <v/>
      </c>
      <c r="F11" s="24">
        <f>IF(B11="","",IF($C$6&lt;2,"Faltan participantes",IF(G11="","Revisa nº de sorteo",IF(G11=B11,"Se toca a sí mismo",IF(AND(E11&lt;&gt;"",E11=Participantes!C11&amp;""),"Mismo grupo","OK")))))</f>
        <v/>
      </c>
      <c r="G11" s="31">
        <f>IF(OR(B11="",$C$6&lt;2),"",IFERROR(INDEX(Participantes!$B$9:$B$48,MATCH(IF(Participantes!E11=$C$6,1,Participantes!E11+1),Participantes!$E$9:$E$48,0)),""))</f>
        <v/>
      </c>
      <c r="I11" s="9" t="inlineStr">
        <is>
          <t>Idea de regalo</t>
        </is>
      </c>
      <c r="J11" s="9" t="inlineStr">
        <is>
          <t>Precio aprox.</t>
        </is>
      </c>
    </row>
    <row r="12">
      <c r="B12" s="10">
        <f>IF(Participantes!B12="","",Participantes!B12)</f>
        <v/>
      </c>
      <c r="C12" s="29">
        <f>IF(B12="","",IF($C$5="Sí",G12,"••••••"))</f>
        <v/>
      </c>
      <c r="D12" s="30">
        <f>IF(B12="","",Participantes!$F$5)</f>
        <v/>
      </c>
      <c r="E12" s="10">
        <f>IF(OR(B12="",G12=""),"",IFERROR(INDEX(Participantes!$C$9:$C$48,MATCH(G12,Participantes!$B$9:$B$48,0))&amp;"",""))</f>
        <v/>
      </c>
      <c r="F12" s="24">
        <f>IF(B12="","",IF($C$6&lt;2,"Faltan participantes",IF(G12="","Revisa nº de sorteo",IF(G12=B12,"Se toca a sí mismo",IF(AND(E12&lt;&gt;"",E12=Participantes!C12&amp;""),"Mismo grupo","OK")))))</f>
        <v/>
      </c>
      <c r="G12" s="31">
        <f>IF(OR(B12="",$C$6&lt;2),"",IFERROR(INDEX(Participantes!$B$9:$B$48,MATCH(IF(Participantes!E12=$C$6,1,Participantes!E12+1),Participantes!$E$9:$E$48,0)),""))</f>
        <v/>
      </c>
      <c r="I12" s="10">
        <f>IF($L12="","",INDEX(Deseos!$C$9:$C$48,MATCH($L12,Deseos!$H$9:$H$48,0)))</f>
        <v/>
      </c>
      <c r="J12" s="28">
        <f>IF($L12="","",INDEX(Deseos!$D$9:$D$48,MATCH($L12,Deseos!$H$9:$H$48,0)))</f>
        <v/>
      </c>
      <c r="L12" s="16">
        <f>IFERROR(SMALL(Deseos!$H$9:$H$48,1),"")</f>
        <v/>
      </c>
    </row>
    <row r="13">
      <c r="B13" s="10">
        <f>IF(Participantes!B13="","",Participantes!B13)</f>
        <v/>
      </c>
      <c r="C13" s="29">
        <f>IF(B13="","",IF($C$5="Sí",G13,"••••••"))</f>
        <v/>
      </c>
      <c r="D13" s="30">
        <f>IF(B13="","",Participantes!$F$5)</f>
        <v/>
      </c>
      <c r="E13" s="10">
        <f>IF(OR(B13="",G13=""),"",IFERROR(INDEX(Participantes!$C$9:$C$48,MATCH(G13,Participantes!$B$9:$B$48,0))&amp;"",""))</f>
        <v/>
      </c>
      <c r="F13" s="24">
        <f>IF(B13="","",IF($C$6&lt;2,"Faltan participantes",IF(G13="","Revisa nº de sorteo",IF(G13=B13,"Se toca a sí mismo",IF(AND(E13&lt;&gt;"",E13=Participantes!C13&amp;""),"Mismo grupo","OK")))))</f>
        <v/>
      </c>
      <c r="G13" s="31">
        <f>IF(OR(B13="",$C$6&lt;2),"",IFERROR(INDEX(Participantes!$B$9:$B$48,MATCH(IF(Participantes!E13=$C$6,1,Participantes!E13+1),Participantes!$E$9:$E$48,0)),""))</f>
        <v/>
      </c>
      <c r="I13" s="10">
        <f>IF($L13="","",INDEX(Deseos!$C$9:$C$48,MATCH($L13,Deseos!$H$9:$H$48,0)))</f>
        <v/>
      </c>
      <c r="J13" s="28">
        <f>IF($L13="","",INDEX(Deseos!$D$9:$D$48,MATCH($L13,Deseos!$H$9:$H$48,0)))</f>
        <v/>
      </c>
      <c r="L13" s="16">
        <f>IFERROR(SMALL(Deseos!$H$9:$H$48,2),"")</f>
        <v/>
      </c>
    </row>
    <row r="14">
      <c r="B14" s="10">
        <f>IF(Participantes!B14="","",Participantes!B14)</f>
        <v/>
      </c>
      <c r="C14" s="29">
        <f>IF(B14="","",IF($C$5="Sí",G14,"••••••"))</f>
        <v/>
      </c>
      <c r="D14" s="30">
        <f>IF(B14="","",Participantes!$F$5)</f>
        <v/>
      </c>
      <c r="E14" s="10">
        <f>IF(OR(B14="",G14=""),"",IFERROR(INDEX(Participantes!$C$9:$C$48,MATCH(G14,Participantes!$B$9:$B$48,0))&amp;"",""))</f>
        <v/>
      </c>
      <c r="F14" s="24">
        <f>IF(B14="","",IF($C$6&lt;2,"Faltan participantes",IF(G14="","Revisa nº de sorteo",IF(G14=B14,"Se toca a sí mismo",IF(AND(E14&lt;&gt;"",E14=Participantes!C14&amp;""),"Mismo grupo","OK")))))</f>
        <v/>
      </c>
      <c r="G14" s="31">
        <f>IF(OR(B14="",$C$6&lt;2),"",IFERROR(INDEX(Participantes!$B$9:$B$48,MATCH(IF(Participantes!E14=$C$6,1,Participantes!E14+1),Participantes!$E$9:$E$48,0)),""))</f>
        <v/>
      </c>
      <c r="I14" s="10">
        <f>IF($L14="","",INDEX(Deseos!$C$9:$C$48,MATCH($L14,Deseos!$H$9:$H$48,0)))</f>
        <v/>
      </c>
      <c r="J14" s="28">
        <f>IF($L14="","",INDEX(Deseos!$D$9:$D$48,MATCH($L14,Deseos!$H$9:$H$48,0)))</f>
        <v/>
      </c>
      <c r="L14" s="16">
        <f>IFERROR(SMALL(Deseos!$H$9:$H$48,3),"")</f>
        <v/>
      </c>
    </row>
    <row r="15">
      <c r="B15" s="10">
        <f>IF(Participantes!B15="","",Participantes!B15)</f>
        <v/>
      </c>
      <c r="C15" s="29">
        <f>IF(B15="","",IF($C$5="Sí",G15,"••••••"))</f>
        <v/>
      </c>
      <c r="D15" s="30">
        <f>IF(B15="","",Participantes!$F$5)</f>
        <v/>
      </c>
      <c r="E15" s="10">
        <f>IF(OR(B15="",G15=""),"",IFERROR(INDEX(Participantes!$C$9:$C$48,MATCH(G15,Participantes!$B$9:$B$48,0))&amp;"",""))</f>
        <v/>
      </c>
      <c r="F15" s="24">
        <f>IF(B15="","",IF($C$6&lt;2,"Faltan participantes",IF(G15="","Revisa nº de sorteo",IF(G15=B15,"Se toca a sí mismo",IF(AND(E15&lt;&gt;"",E15=Participantes!C15&amp;""),"Mismo grupo","OK")))))</f>
        <v/>
      </c>
      <c r="G15" s="31">
        <f>IF(OR(B15="",$C$6&lt;2),"",IFERROR(INDEX(Participantes!$B$9:$B$48,MATCH(IF(Participantes!E15=$C$6,1,Participantes!E15+1),Participantes!$E$9:$E$48,0)),""))</f>
        <v/>
      </c>
    </row>
    <row r="16">
      <c r="B16" s="10">
        <f>IF(Participantes!B16="","",Participantes!B16)</f>
        <v/>
      </c>
      <c r="C16" s="29">
        <f>IF(B16="","",IF($C$5="Sí",G16,"••••••"))</f>
        <v/>
      </c>
      <c r="D16" s="30">
        <f>IF(B16="","",Participantes!$F$5)</f>
        <v/>
      </c>
      <c r="E16" s="10">
        <f>IF(OR(B16="",G16=""),"",IFERROR(INDEX(Participantes!$C$9:$C$48,MATCH(G16,Participantes!$B$9:$B$48,0))&amp;"",""))</f>
        <v/>
      </c>
      <c r="F16" s="24">
        <f>IF(B16="","",IF($C$6&lt;2,"Faltan participantes",IF(G16="","Revisa nº de sorteo",IF(G16=B16,"Se toca a sí mismo",IF(AND(E16&lt;&gt;"",E16=Participantes!C16&amp;""),"Mismo grupo","OK")))))</f>
        <v/>
      </c>
      <c r="G16" s="31">
        <f>IF(OR(B16="",$C$6&lt;2),"",IFERROR(INDEX(Participantes!$B$9:$B$48,MATCH(IF(Participantes!E16=$C$6,1,Participantes!E16+1),Participantes!$E$9:$E$48,0)),""))</f>
        <v/>
      </c>
      <c r="I16" s="18" t="inlineStr">
        <is>
          <t>Ideas apuntadas:</t>
        </is>
      </c>
      <c r="J16" s="32">
        <f>IF(J7="","",COUNTIF(Deseos!$B$9:$B$48,J7))</f>
        <v/>
      </c>
    </row>
    <row r="17">
      <c r="B17" s="10">
        <f>IF(Participantes!B17="","",Participantes!B17)</f>
        <v/>
      </c>
      <c r="C17" s="29">
        <f>IF(B17="","",IF($C$5="Sí",G17,"••••••"))</f>
        <v/>
      </c>
      <c r="D17" s="30">
        <f>IF(B17="","",Participantes!$F$5)</f>
        <v/>
      </c>
      <c r="E17" s="10">
        <f>IF(OR(B17="",G17=""),"",IFERROR(INDEX(Participantes!$C$9:$C$48,MATCH(G17,Participantes!$B$9:$B$48,0))&amp;"",""))</f>
        <v/>
      </c>
      <c r="F17" s="24">
        <f>IF(B17="","",IF($C$6&lt;2,"Faltan participantes",IF(G17="","Revisa nº de sorteo",IF(G17=B17,"Se toca a sí mismo",IF(AND(E17&lt;&gt;"",E17=Participantes!C17&amp;""),"Mismo grupo","OK")))))</f>
        <v/>
      </c>
      <c r="G17" s="31">
        <f>IF(OR(B17="",$C$6&lt;2),"",IFERROR(INDEX(Participantes!$B$9:$B$48,MATCH(IF(Participantes!E17=$C$6,1,Participantes!E17+1),Participantes!$E$9:$E$48,0)),""))</f>
        <v/>
      </c>
    </row>
    <row r="18">
      <c r="B18" s="10">
        <f>IF(Participantes!B18="","",Participantes!B18)</f>
        <v/>
      </c>
      <c r="C18" s="29">
        <f>IF(B18="","",IF($C$5="Sí",G18,"••••••"))</f>
        <v/>
      </c>
      <c r="D18" s="30">
        <f>IF(B18="","",Participantes!$F$5)</f>
        <v/>
      </c>
      <c r="E18" s="10">
        <f>IF(OR(B18="",G18=""),"",IFERROR(INDEX(Participantes!$C$9:$C$48,MATCH(G18,Participantes!$B$9:$B$48,0))&amp;"",""))</f>
        <v/>
      </c>
      <c r="F18" s="24">
        <f>IF(B18="","",IF($C$6&lt;2,"Faltan participantes",IF(G18="","Revisa nº de sorteo",IF(G18=B18,"Se toca a sí mismo",IF(AND(E18&lt;&gt;"",E18=Participantes!C18&amp;""),"Mismo grupo","OK")))))</f>
        <v/>
      </c>
      <c r="G18" s="31">
        <f>IF(OR(B18="",$C$6&lt;2),"",IFERROR(INDEX(Participantes!$B$9:$B$48,MATCH(IF(Participantes!E18=$C$6,1,Participantes!E18+1),Participantes!$E$9:$E$48,0)),""))</f>
        <v/>
      </c>
    </row>
    <row r="19">
      <c r="B19" s="10">
        <f>IF(Participantes!B19="","",Participantes!B19)</f>
        <v/>
      </c>
      <c r="C19" s="29">
        <f>IF(B19="","",IF($C$5="Sí",G19,"••••••"))</f>
        <v/>
      </c>
      <c r="D19" s="30">
        <f>IF(B19="","",Participantes!$F$5)</f>
        <v/>
      </c>
      <c r="E19" s="10">
        <f>IF(OR(B19="",G19=""),"",IFERROR(INDEX(Participantes!$C$9:$C$48,MATCH(G19,Participantes!$B$9:$B$48,0))&amp;"",""))</f>
        <v/>
      </c>
      <c r="F19" s="24">
        <f>IF(B19="","",IF($C$6&lt;2,"Faltan participantes",IF(G19="","Revisa nº de sorteo",IF(G19=B19,"Se toca a sí mismo",IF(AND(E19&lt;&gt;"",E19=Participantes!C19&amp;""),"Mismo grupo","OK")))))</f>
        <v/>
      </c>
      <c r="G19" s="31">
        <f>IF(OR(B19="",$C$6&lt;2),"",IFERROR(INDEX(Participantes!$B$9:$B$48,MATCH(IF(Participantes!E19=$C$6,1,Participantes!E19+1),Participantes!$E$9:$E$48,0)),""))</f>
        <v/>
      </c>
    </row>
    <row r="20">
      <c r="B20" s="10">
        <f>IF(Participantes!B20="","",Participantes!B20)</f>
        <v/>
      </c>
      <c r="C20" s="29">
        <f>IF(B20="","",IF($C$5="Sí",G20,"••••••"))</f>
        <v/>
      </c>
      <c r="D20" s="30">
        <f>IF(B20="","",Participantes!$F$5)</f>
        <v/>
      </c>
      <c r="E20" s="10">
        <f>IF(OR(B20="",G20=""),"",IFERROR(INDEX(Participantes!$C$9:$C$48,MATCH(G20,Participantes!$B$9:$B$48,0))&amp;"",""))</f>
        <v/>
      </c>
      <c r="F20" s="24">
        <f>IF(B20="","",IF($C$6&lt;2,"Faltan participantes",IF(G20="","Revisa nº de sorteo",IF(G20=B20,"Se toca a sí mismo",IF(AND(E20&lt;&gt;"",E20=Participantes!C20&amp;""),"Mismo grupo","OK")))))</f>
        <v/>
      </c>
      <c r="G20" s="31">
        <f>IF(OR(B20="",$C$6&lt;2),"",IFERROR(INDEX(Participantes!$B$9:$B$48,MATCH(IF(Participantes!E20=$C$6,1,Participantes!E20+1),Participantes!$E$9:$E$48,0)),""))</f>
        <v/>
      </c>
    </row>
    <row r="21">
      <c r="B21" s="10">
        <f>IF(Participantes!B21="","",Participantes!B21)</f>
        <v/>
      </c>
      <c r="C21" s="29">
        <f>IF(B21="","",IF($C$5="Sí",G21,"••••••"))</f>
        <v/>
      </c>
      <c r="D21" s="30">
        <f>IF(B21="","",Participantes!$F$5)</f>
        <v/>
      </c>
      <c r="E21" s="10">
        <f>IF(OR(B21="",G21=""),"",IFERROR(INDEX(Participantes!$C$9:$C$48,MATCH(G21,Participantes!$B$9:$B$48,0))&amp;"",""))</f>
        <v/>
      </c>
      <c r="F21" s="24">
        <f>IF(B21="","",IF($C$6&lt;2,"Faltan participantes",IF(G21="","Revisa nº de sorteo",IF(G21=B21,"Se toca a sí mismo",IF(AND(E21&lt;&gt;"",E21=Participantes!C21&amp;""),"Mismo grupo","OK")))))</f>
        <v/>
      </c>
      <c r="G21" s="31">
        <f>IF(OR(B21="",$C$6&lt;2),"",IFERROR(INDEX(Participantes!$B$9:$B$48,MATCH(IF(Participantes!E21=$C$6,1,Participantes!E21+1),Participantes!$E$9:$E$48,0)),""))</f>
        <v/>
      </c>
    </row>
    <row r="22">
      <c r="B22" s="10">
        <f>IF(Participantes!B22="","",Participantes!B22)</f>
        <v/>
      </c>
      <c r="C22" s="29">
        <f>IF(B22="","",IF($C$5="Sí",G22,"••••••"))</f>
        <v/>
      </c>
      <c r="D22" s="30">
        <f>IF(B22="","",Participantes!$F$5)</f>
        <v/>
      </c>
      <c r="E22" s="10">
        <f>IF(OR(B22="",G22=""),"",IFERROR(INDEX(Participantes!$C$9:$C$48,MATCH(G22,Participantes!$B$9:$B$48,0))&amp;"",""))</f>
        <v/>
      </c>
      <c r="F22" s="24">
        <f>IF(B22="","",IF($C$6&lt;2,"Faltan participantes",IF(G22="","Revisa nº de sorteo",IF(G22=B22,"Se toca a sí mismo",IF(AND(E22&lt;&gt;"",E22=Participantes!C22&amp;""),"Mismo grupo","OK")))))</f>
        <v/>
      </c>
      <c r="G22" s="31">
        <f>IF(OR(B22="",$C$6&lt;2),"",IFERROR(INDEX(Participantes!$B$9:$B$48,MATCH(IF(Participantes!E22=$C$6,1,Participantes!E22+1),Participantes!$E$9:$E$48,0)),""))</f>
        <v/>
      </c>
    </row>
    <row r="23">
      <c r="B23" s="10">
        <f>IF(Participantes!B23="","",Participantes!B23)</f>
        <v/>
      </c>
      <c r="C23" s="29">
        <f>IF(B23="","",IF($C$5="Sí",G23,"••••••"))</f>
        <v/>
      </c>
      <c r="D23" s="30">
        <f>IF(B23="","",Participantes!$F$5)</f>
        <v/>
      </c>
      <c r="E23" s="10">
        <f>IF(OR(B23="",G23=""),"",IFERROR(INDEX(Participantes!$C$9:$C$48,MATCH(G23,Participantes!$B$9:$B$48,0))&amp;"",""))</f>
        <v/>
      </c>
      <c r="F23" s="24">
        <f>IF(B23="","",IF($C$6&lt;2,"Faltan participantes",IF(G23="","Revisa nº de sorteo",IF(G23=B23,"Se toca a sí mismo",IF(AND(E23&lt;&gt;"",E23=Participantes!C23&amp;""),"Mismo grupo","OK")))))</f>
        <v/>
      </c>
      <c r="G23" s="31">
        <f>IF(OR(B23="",$C$6&lt;2),"",IFERROR(INDEX(Participantes!$B$9:$B$48,MATCH(IF(Participantes!E23=$C$6,1,Participantes!E23+1),Participantes!$E$9:$E$48,0)),""))</f>
        <v/>
      </c>
    </row>
    <row r="24">
      <c r="B24" s="10">
        <f>IF(Participantes!B24="","",Participantes!B24)</f>
        <v/>
      </c>
      <c r="C24" s="29">
        <f>IF(B24="","",IF($C$5="Sí",G24,"••••••"))</f>
        <v/>
      </c>
      <c r="D24" s="30">
        <f>IF(B24="","",Participantes!$F$5)</f>
        <v/>
      </c>
      <c r="E24" s="10">
        <f>IF(OR(B24="",G24=""),"",IFERROR(INDEX(Participantes!$C$9:$C$48,MATCH(G24,Participantes!$B$9:$B$48,0))&amp;"",""))</f>
        <v/>
      </c>
      <c r="F24" s="24">
        <f>IF(B24="","",IF($C$6&lt;2,"Faltan participantes",IF(G24="","Revisa nº de sorteo",IF(G24=B24,"Se toca a sí mismo",IF(AND(E24&lt;&gt;"",E24=Participantes!C24&amp;""),"Mismo grupo","OK")))))</f>
        <v/>
      </c>
      <c r="G24" s="31">
        <f>IF(OR(B24="",$C$6&lt;2),"",IFERROR(INDEX(Participantes!$B$9:$B$48,MATCH(IF(Participantes!E24=$C$6,1,Participantes!E24+1),Participantes!$E$9:$E$48,0)),""))</f>
        <v/>
      </c>
    </row>
    <row r="25">
      <c r="B25" s="10">
        <f>IF(Participantes!B25="","",Participantes!B25)</f>
        <v/>
      </c>
      <c r="C25" s="29">
        <f>IF(B25="","",IF($C$5="Sí",G25,"••••••"))</f>
        <v/>
      </c>
      <c r="D25" s="30">
        <f>IF(B25="","",Participantes!$F$5)</f>
        <v/>
      </c>
      <c r="E25" s="10">
        <f>IF(OR(B25="",G25=""),"",IFERROR(INDEX(Participantes!$C$9:$C$48,MATCH(G25,Participantes!$B$9:$B$48,0))&amp;"",""))</f>
        <v/>
      </c>
      <c r="F25" s="24">
        <f>IF(B25="","",IF($C$6&lt;2,"Faltan participantes",IF(G25="","Revisa nº de sorteo",IF(G25=B25,"Se toca a sí mismo",IF(AND(E25&lt;&gt;"",E25=Participantes!C25&amp;""),"Mismo grupo","OK")))))</f>
        <v/>
      </c>
      <c r="G25" s="31">
        <f>IF(OR(B25="",$C$6&lt;2),"",IFERROR(INDEX(Participantes!$B$9:$B$48,MATCH(IF(Participantes!E25=$C$6,1,Participantes!E25+1),Participantes!$E$9:$E$48,0)),""))</f>
        <v/>
      </c>
    </row>
    <row r="26">
      <c r="B26" s="10">
        <f>IF(Participantes!B26="","",Participantes!B26)</f>
        <v/>
      </c>
      <c r="C26" s="29">
        <f>IF(B26="","",IF($C$5="Sí",G26,"••••••"))</f>
        <v/>
      </c>
      <c r="D26" s="30">
        <f>IF(B26="","",Participantes!$F$5)</f>
        <v/>
      </c>
      <c r="E26" s="10">
        <f>IF(OR(B26="",G26=""),"",IFERROR(INDEX(Participantes!$C$9:$C$48,MATCH(G26,Participantes!$B$9:$B$48,0))&amp;"",""))</f>
        <v/>
      </c>
      <c r="F26" s="24">
        <f>IF(B26="","",IF($C$6&lt;2,"Faltan participantes",IF(G26="","Revisa nº de sorteo",IF(G26=B26,"Se toca a sí mismo",IF(AND(E26&lt;&gt;"",E26=Participantes!C26&amp;""),"Mismo grupo","OK")))))</f>
        <v/>
      </c>
      <c r="G26" s="31">
        <f>IF(OR(B26="",$C$6&lt;2),"",IFERROR(INDEX(Participantes!$B$9:$B$48,MATCH(IF(Participantes!E26=$C$6,1,Participantes!E26+1),Participantes!$E$9:$E$48,0)),""))</f>
        <v/>
      </c>
    </row>
    <row r="27">
      <c r="B27" s="10">
        <f>IF(Participantes!B27="","",Participantes!B27)</f>
        <v/>
      </c>
      <c r="C27" s="29">
        <f>IF(B27="","",IF($C$5="Sí",G27,"••••••"))</f>
        <v/>
      </c>
      <c r="D27" s="30">
        <f>IF(B27="","",Participantes!$F$5)</f>
        <v/>
      </c>
      <c r="E27" s="10">
        <f>IF(OR(B27="",G27=""),"",IFERROR(INDEX(Participantes!$C$9:$C$48,MATCH(G27,Participantes!$B$9:$B$48,0))&amp;"",""))</f>
        <v/>
      </c>
      <c r="F27" s="24">
        <f>IF(B27="","",IF($C$6&lt;2,"Faltan participantes",IF(G27="","Revisa nº de sorteo",IF(G27=B27,"Se toca a sí mismo",IF(AND(E27&lt;&gt;"",E27=Participantes!C27&amp;""),"Mismo grupo","OK")))))</f>
        <v/>
      </c>
      <c r="G27" s="31">
        <f>IF(OR(B27="",$C$6&lt;2),"",IFERROR(INDEX(Participantes!$B$9:$B$48,MATCH(IF(Participantes!E27=$C$6,1,Participantes!E27+1),Participantes!$E$9:$E$48,0)),""))</f>
        <v/>
      </c>
    </row>
    <row r="28">
      <c r="B28" s="10">
        <f>IF(Participantes!B28="","",Participantes!B28)</f>
        <v/>
      </c>
      <c r="C28" s="29">
        <f>IF(B28="","",IF($C$5="Sí",G28,"••••••"))</f>
        <v/>
      </c>
      <c r="D28" s="30">
        <f>IF(B28="","",Participantes!$F$5)</f>
        <v/>
      </c>
      <c r="E28" s="10">
        <f>IF(OR(B28="",G28=""),"",IFERROR(INDEX(Participantes!$C$9:$C$48,MATCH(G28,Participantes!$B$9:$B$48,0))&amp;"",""))</f>
        <v/>
      </c>
      <c r="F28" s="24">
        <f>IF(B28="","",IF($C$6&lt;2,"Faltan participantes",IF(G28="","Revisa nº de sorteo",IF(G28=B28,"Se toca a sí mismo",IF(AND(E28&lt;&gt;"",E28=Participantes!C28&amp;""),"Mismo grupo","OK")))))</f>
        <v/>
      </c>
      <c r="G28" s="31">
        <f>IF(OR(B28="",$C$6&lt;2),"",IFERROR(INDEX(Participantes!$B$9:$B$48,MATCH(IF(Participantes!E28=$C$6,1,Participantes!E28+1),Participantes!$E$9:$E$48,0)),""))</f>
        <v/>
      </c>
    </row>
    <row r="29">
      <c r="B29" s="10">
        <f>IF(Participantes!B29="","",Participantes!B29)</f>
        <v/>
      </c>
      <c r="C29" s="29">
        <f>IF(B29="","",IF($C$5="Sí",G29,"••••••"))</f>
        <v/>
      </c>
      <c r="D29" s="30">
        <f>IF(B29="","",Participantes!$F$5)</f>
        <v/>
      </c>
      <c r="E29" s="10">
        <f>IF(OR(B29="",G29=""),"",IFERROR(INDEX(Participantes!$C$9:$C$48,MATCH(G29,Participantes!$B$9:$B$48,0))&amp;"",""))</f>
        <v/>
      </c>
      <c r="F29" s="24">
        <f>IF(B29="","",IF($C$6&lt;2,"Faltan participantes",IF(G29="","Revisa nº de sorteo",IF(G29=B29,"Se toca a sí mismo",IF(AND(E29&lt;&gt;"",E29=Participantes!C29&amp;""),"Mismo grupo","OK")))))</f>
        <v/>
      </c>
      <c r="G29" s="31">
        <f>IF(OR(B29="",$C$6&lt;2),"",IFERROR(INDEX(Participantes!$B$9:$B$48,MATCH(IF(Participantes!E29=$C$6,1,Participantes!E29+1),Participantes!$E$9:$E$48,0)),""))</f>
        <v/>
      </c>
    </row>
    <row r="30">
      <c r="B30" s="10">
        <f>IF(Participantes!B30="","",Participantes!B30)</f>
        <v/>
      </c>
      <c r="C30" s="29">
        <f>IF(B30="","",IF($C$5="Sí",G30,"••••••"))</f>
        <v/>
      </c>
      <c r="D30" s="30">
        <f>IF(B30="","",Participantes!$F$5)</f>
        <v/>
      </c>
      <c r="E30" s="10">
        <f>IF(OR(B30="",G30=""),"",IFERROR(INDEX(Participantes!$C$9:$C$48,MATCH(G30,Participantes!$B$9:$B$48,0))&amp;"",""))</f>
        <v/>
      </c>
      <c r="F30" s="24">
        <f>IF(B30="","",IF($C$6&lt;2,"Faltan participantes",IF(G30="","Revisa nº de sorteo",IF(G30=B30,"Se toca a sí mismo",IF(AND(E30&lt;&gt;"",E30=Participantes!C30&amp;""),"Mismo grupo","OK")))))</f>
        <v/>
      </c>
      <c r="G30" s="31">
        <f>IF(OR(B30="",$C$6&lt;2),"",IFERROR(INDEX(Participantes!$B$9:$B$48,MATCH(IF(Participantes!E30=$C$6,1,Participantes!E30+1),Participantes!$E$9:$E$48,0)),""))</f>
        <v/>
      </c>
    </row>
    <row r="31">
      <c r="B31" s="10">
        <f>IF(Participantes!B31="","",Participantes!B31)</f>
        <v/>
      </c>
      <c r="C31" s="29">
        <f>IF(B31="","",IF($C$5="Sí",G31,"••••••"))</f>
        <v/>
      </c>
      <c r="D31" s="30">
        <f>IF(B31="","",Participantes!$F$5)</f>
        <v/>
      </c>
      <c r="E31" s="10">
        <f>IF(OR(B31="",G31=""),"",IFERROR(INDEX(Participantes!$C$9:$C$48,MATCH(G31,Participantes!$B$9:$B$48,0))&amp;"",""))</f>
        <v/>
      </c>
      <c r="F31" s="24">
        <f>IF(B31="","",IF($C$6&lt;2,"Faltan participantes",IF(G31="","Revisa nº de sorteo",IF(G31=B31,"Se toca a sí mismo",IF(AND(E31&lt;&gt;"",E31=Participantes!C31&amp;""),"Mismo grupo","OK")))))</f>
        <v/>
      </c>
      <c r="G31" s="31">
        <f>IF(OR(B31="",$C$6&lt;2),"",IFERROR(INDEX(Participantes!$B$9:$B$48,MATCH(IF(Participantes!E31=$C$6,1,Participantes!E31+1),Participantes!$E$9:$E$48,0)),""))</f>
        <v/>
      </c>
    </row>
    <row r="32">
      <c r="B32" s="10">
        <f>IF(Participantes!B32="","",Participantes!B32)</f>
        <v/>
      </c>
      <c r="C32" s="29">
        <f>IF(B32="","",IF($C$5="Sí",G32,"••••••"))</f>
        <v/>
      </c>
      <c r="D32" s="30">
        <f>IF(B32="","",Participantes!$F$5)</f>
        <v/>
      </c>
      <c r="E32" s="10">
        <f>IF(OR(B32="",G32=""),"",IFERROR(INDEX(Participantes!$C$9:$C$48,MATCH(G32,Participantes!$B$9:$B$48,0))&amp;"",""))</f>
        <v/>
      </c>
      <c r="F32" s="24">
        <f>IF(B32="","",IF($C$6&lt;2,"Faltan participantes",IF(G32="","Revisa nº de sorteo",IF(G32=B32,"Se toca a sí mismo",IF(AND(E32&lt;&gt;"",E32=Participantes!C32&amp;""),"Mismo grupo","OK")))))</f>
        <v/>
      </c>
      <c r="G32" s="31">
        <f>IF(OR(B32="",$C$6&lt;2),"",IFERROR(INDEX(Participantes!$B$9:$B$48,MATCH(IF(Participantes!E32=$C$6,1,Participantes!E32+1),Participantes!$E$9:$E$48,0)),""))</f>
        <v/>
      </c>
    </row>
    <row r="33">
      <c r="B33" s="10">
        <f>IF(Participantes!B33="","",Participantes!B33)</f>
        <v/>
      </c>
      <c r="C33" s="29">
        <f>IF(B33="","",IF($C$5="Sí",G33,"••••••"))</f>
        <v/>
      </c>
      <c r="D33" s="30">
        <f>IF(B33="","",Participantes!$F$5)</f>
        <v/>
      </c>
      <c r="E33" s="10">
        <f>IF(OR(B33="",G33=""),"",IFERROR(INDEX(Participantes!$C$9:$C$48,MATCH(G33,Participantes!$B$9:$B$48,0))&amp;"",""))</f>
        <v/>
      </c>
      <c r="F33" s="24">
        <f>IF(B33="","",IF($C$6&lt;2,"Faltan participantes",IF(G33="","Revisa nº de sorteo",IF(G33=B33,"Se toca a sí mismo",IF(AND(E33&lt;&gt;"",E33=Participantes!C33&amp;""),"Mismo grupo","OK")))))</f>
        <v/>
      </c>
      <c r="G33" s="31">
        <f>IF(OR(B33="",$C$6&lt;2),"",IFERROR(INDEX(Participantes!$B$9:$B$48,MATCH(IF(Participantes!E33=$C$6,1,Participantes!E33+1),Participantes!$E$9:$E$48,0)),""))</f>
        <v/>
      </c>
    </row>
    <row r="34">
      <c r="B34" s="10">
        <f>IF(Participantes!B34="","",Participantes!B34)</f>
        <v/>
      </c>
      <c r="C34" s="29">
        <f>IF(B34="","",IF($C$5="Sí",G34,"••••••"))</f>
        <v/>
      </c>
      <c r="D34" s="30">
        <f>IF(B34="","",Participantes!$F$5)</f>
        <v/>
      </c>
      <c r="E34" s="10">
        <f>IF(OR(B34="",G34=""),"",IFERROR(INDEX(Participantes!$C$9:$C$48,MATCH(G34,Participantes!$B$9:$B$48,0))&amp;"",""))</f>
        <v/>
      </c>
      <c r="F34" s="24">
        <f>IF(B34="","",IF($C$6&lt;2,"Faltan participantes",IF(G34="","Revisa nº de sorteo",IF(G34=B34,"Se toca a sí mismo",IF(AND(E34&lt;&gt;"",E34=Participantes!C34&amp;""),"Mismo grupo","OK")))))</f>
        <v/>
      </c>
      <c r="G34" s="31">
        <f>IF(OR(B34="",$C$6&lt;2),"",IFERROR(INDEX(Participantes!$B$9:$B$48,MATCH(IF(Participantes!E34=$C$6,1,Participantes!E34+1),Participantes!$E$9:$E$48,0)),""))</f>
        <v/>
      </c>
    </row>
    <row r="35">
      <c r="B35" s="10">
        <f>IF(Participantes!B35="","",Participantes!B35)</f>
        <v/>
      </c>
      <c r="C35" s="29">
        <f>IF(B35="","",IF($C$5="Sí",G35,"••••••"))</f>
        <v/>
      </c>
      <c r="D35" s="30">
        <f>IF(B35="","",Participantes!$F$5)</f>
        <v/>
      </c>
      <c r="E35" s="10">
        <f>IF(OR(B35="",G35=""),"",IFERROR(INDEX(Participantes!$C$9:$C$48,MATCH(G35,Participantes!$B$9:$B$48,0))&amp;"",""))</f>
        <v/>
      </c>
      <c r="F35" s="24">
        <f>IF(B35="","",IF($C$6&lt;2,"Faltan participantes",IF(G35="","Revisa nº de sorteo",IF(G35=B35,"Se toca a sí mismo",IF(AND(E35&lt;&gt;"",E35=Participantes!C35&amp;""),"Mismo grupo","OK")))))</f>
        <v/>
      </c>
      <c r="G35" s="31">
        <f>IF(OR(B35="",$C$6&lt;2),"",IFERROR(INDEX(Participantes!$B$9:$B$48,MATCH(IF(Participantes!E35=$C$6,1,Participantes!E35+1),Participantes!$E$9:$E$48,0)),""))</f>
        <v/>
      </c>
    </row>
    <row r="36">
      <c r="B36" s="10">
        <f>IF(Participantes!B36="","",Participantes!B36)</f>
        <v/>
      </c>
      <c r="C36" s="29">
        <f>IF(B36="","",IF($C$5="Sí",G36,"••••••"))</f>
        <v/>
      </c>
      <c r="D36" s="30">
        <f>IF(B36="","",Participantes!$F$5)</f>
        <v/>
      </c>
      <c r="E36" s="10">
        <f>IF(OR(B36="",G36=""),"",IFERROR(INDEX(Participantes!$C$9:$C$48,MATCH(G36,Participantes!$B$9:$B$48,0))&amp;"",""))</f>
        <v/>
      </c>
      <c r="F36" s="24">
        <f>IF(B36="","",IF($C$6&lt;2,"Faltan participantes",IF(G36="","Revisa nº de sorteo",IF(G36=B36,"Se toca a sí mismo",IF(AND(E36&lt;&gt;"",E36=Participantes!C36&amp;""),"Mismo grupo","OK")))))</f>
        <v/>
      </c>
      <c r="G36" s="31">
        <f>IF(OR(B36="",$C$6&lt;2),"",IFERROR(INDEX(Participantes!$B$9:$B$48,MATCH(IF(Participantes!E36=$C$6,1,Participantes!E36+1),Participantes!$E$9:$E$48,0)),""))</f>
        <v/>
      </c>
    </row>
    <row r="37">
      <c r="B37" s="10">
        <f>IF(Participantes!B37="","",Participantes!B37)</f>
        <v/>
      </c>
      <c r="C37" s="29">
        <f>IF(B37="","",IF($C$5="Sí",G37,"••••••"))</f>
        <v/>
      </c>
      <c r="D37" s="30">
        <f>IF(B37="","",Participantes!$F$5)</f>
        <v/>
      </c>
      <c r="E37" s="10">
        <f>IF(OR(B37="",G37=""),"",IFERROR(INDEX(Participantes!$C$9:$C$48,MATCH(G37,Participantes!$B$9:$B$48,0))&amp;"",""))</f>
        <v/>
      </c>
      <c r="F37" s="24">
        <f>IF(B37="","",IF($C$6&lt;2,"Faltan participantes",IF(G37="","Revisa nº de sorteo",IF(G37=B37,"Se toca a sí mismo",IF(AND(E37&lt;&gt;"",E37=Participantes!C37&amp;""),"Mismo grupo","OK")))))</f>
        <v/>
      </c>
      <c r="G37" s="31">
        <f>IF(OR(B37="",$C$6&lt;2),"",IFERROR(INDEX(Participantes!$B$9:$B$48,MATCH(IF(Participantes!E37=$C$6,1,Participantes!E37+1),Participantes!$E$9:$E$48,0)),""))</f>
        <v/>
      </c>
    </row>
    <row r="38">
      <c r="B38" s="10">
        <f>IF(Participantes!B38="","",Participantes!B38)</f>
        <v/>
      </c>
      <c r="C38" s="29">
        <f>IF(B38="","",IF($C$5="Sí",G38,"••••••"))</f>
        <v/>
      </c>
      <c r="D38" s="30">
        <f>IF(B38="","",Participantes!$F$5)</f>
        <v/>
      </c>
      <c r="E38" s="10">
        <f>IF(OR(B38="",G38=""),"",IFERROR(INDEX(Participantes!$C$9:$C$48,MATCH(G38,Participantes!$B$9:$B$48,0))&amp;"",""))</f>
        <v/>
      </c>
      <c r="F38" s="24">
        <f>IF(B38="","",IF($C$6&lt;2,"Faltan participantes",IF(G38="","Revisa nº de sorteo",IF(G38=B38,"Se toca a sí mismo",IF(AND(E38&lt;&gt;"",E38=Participantes!C38&amp;""),"Mismo grupo","OK")))))</f>
        <v/>
      </c>
      <c r="G38" s="31">
        <f>IF(OR(B38="",$C$6&lt;2),"",IFERROR(INDEX(Participantes!$B$9:$B$48,MATCH(IF(Participantes!E38=$C$6,1,Participantes!E38+1),Participantes!$E$9:$E$48,0)),""))</f>
        <v/>
      </c>
    </row>
    <row r="39">
      <c r="B39" s="10">
        <f>IF(Participantes!B39="","",Participantes!B39)</f>
        <v/>
      </c>
      <c r="C39" s="29">
        <f>IF(B39="","",IF($C$5="Sí",G39,"••••••"))</f>
        <v/>
      </c>
      <c r="D39" s="30">
        <f>IF(B39="","",Participantes!$F$5)</f>
        <v/>
      </c>
      <c r="E39" s="10">
        <f>IF(OR(B39="",G39=""),"",IFERROR(INDEX(Participantes!$C$9:$C$48,MATCH(G39,Participantes!$B$9:$B$48,0))&amp;"",""))</f>
        <v/>
      </c>
      <c r="F39" s="24">
        <f>IF(B39="","",IF($C$6&lt;2,"Faltan participantes",IF(G39="","Revisa nº de sorteo",IF(G39=B39,"Se toca a sí mismo",IF(AND(E39&lt;&gt;"",E39=Participantes!C39&amp;""),"Mismo grupo","OK")))))</f>
        <v/>
      </c>
      <c r="G39" s="31">
        <f>IF(OR(B39="",$C$6&lt;2),"",IFERROR(INDEX(Participantes!$B$9:$B$48,MATCH(IF(Participantes!E39=$C$6,1,Participantes!E39+1),Participantes!$E$9:$E$48,0)),""))</f>
        <v/>
      </c>
    </row>
    <row r="40">
      <c r="B40" s="10">
        <f>IF(Participantes!B40="","",Participantes!B40)</f>
        <v/>
      </c>
      <c r="C40" s="29">
        <f>IF(B40="","",IF($C$5="Sí",G40,"••••••"))</f>
        <v/>
      </c>
      <c r="D40" s="30">
        <f>IF(B40="","",Participantes!$F$5)</f>
        <v/>
      </c>
      <c r="E40" s="10">
        <f>IF(OR(B40="",G40=""),"",IFERROR(INDEX(Participantes!$C$9:$C$48,MATCH(G40,Participantes!$B$9:$B$48,0))&amp;"",""))</f>
        <v/>
      </c>
      <c r="F40" s="24">
        <f>IF(B40="","",IF($C$6&lt;2,"Faltan participantes",IF(G40="","Revisa nº de sorteo",IF(G40=B40,"Se toca a sí mismo",IF(AND(E40&lt;&gt;"",E40=Participantes!C40&amp;""),"Mismo grupo","OK")))))</f>
        <v/>
      </c>
      <c r="G40" s="31">
        <f>IF(OR(B40="",$C$6&lt;2),"",IFERROR(INDEX(Participantes!$B$9:$B$48,MATCH(IF(Participantes!E40=$C$6,1,Participantes!E40+1),Participantes!$E$9:$E$48,0)),""))</f>
        <v/>
      </c>
    </row>
    <row r="41">
      <c r="B41" s="10">
        <f>IF(Participantes!B41="","",Participantes!B41)</f>
        <v/>
      </c>
      <c r="C41" s="29">
        <f>IF(B41="","",IF($C$5="Sí",G41,"••••••"))</f>
        <v/>
      </c>
      <c r="D41" s="30">
        <f>IF(B41="","",Participantes!$F$5)</f>
        <v/>
      </c>
      <c r="E41" s="10">
        <f>IF(OR(B41="",G41=""),"",IFERROR(INDEX(Participantes!$C$9:$C$48,MATCH(G41,Participantes!$B$9:$B$48,0))&amp;"",""))</f>
        <v/>
      </c>
      <c r="F41" s="24">
        <f>IF(B41="","",IF($C$6&lt;2,"Faltan participantes",IF(G41="","Revisa nº de sorteo",IF(G41=B41,"Se toca a sí mismo",IF(AND(E41&lt;&gt;"",E41=Participantes!C41&amp;""),"Mismo grupo","OK")))))</f>
        <v/>
      </c>
      <c r="G41" s="31">
        <f>IF(OR(B41="",$C$6&lt;2),"",IFERROR(INDEX(Participantes!$B$9:$B$48,MATCH(IF(Participantes!E41=$C$6,1,Participantes!E41+1),Participantes!$E$9:$E$48,0)),""))</f>
        <v/>
      </c>
    </row>
    <row r="42">
      <c r="B42" s="10">
        <f>IF(Participantes!B42="","",Participantes!B42)</f>
        <v/>
      </c>
      <c r="C42" s="29">
        <f>IF(B42="","",IF($C$5="Sí",G42,"••••••"))</f>
        <v/>
      </c>
      <c r="D42" s="30">
        <f>IF(B42="","",Participantes!$F$5)</f>
        <v/>
      </c>
      <c r="E42" s="10">
        <f>IF(OR(B42="",G42=""),"",IFERROR(INDEX(Participantes!$C$9:$C$48,MATCH(G42,Participantes!$B$9:$B$48,0))&amp;"",""))</f>
        <v/>
      </c>
      <c r="F42" s="24">
        <f>IF(B42="","",IF($C$6&lt;2,"Faltan participantes",IF(G42="","Revisa nº de sorteo",IF(G42=B42,"Se toca a sí mismo",IF(AND(E42&lt;&gt;"",E42=Participantes!C42&amp;""),"Mismo grupo","OK")))))</f>
        <v/>
      </c>
      <c r="G42" s="31">
        <f>IF(OR(B42="",$C$6&lt;2),"",IFERROR(INDEX(Participantes!$B$9:$B$48,MATCH(IF(Participantes!E42=$C$6,1,Participantes!E42+1),Participantes!$E$9:$E$48,0)),""))</f>
        <v/>
      </c>
    </row>
    <row r="43">
      <c r="B43" s="10">
        <f>IF(Participantes!B43="","",Participantes!B43)</f>
        <v/>
      </c>
      <c r="C43" s="29">
        <f>IF(B43="","",IF($C$5="Sí",G43,"••••••"))</f>
        <v/>
      </c>
      <c r="D43" s="30">
        <f>IF(B43="","",Participantes!$F$5)</f>
        <v/>
      </c>
      <c r="E43" s="10">
        <f>IF(OR(B43="",G43=""),"",IFERROR(INDEX(Participantes!$C$9:$C$48,MATCH(G43,Participantes!$B$9:$B$48,0))&amp;"",""))</f>
        <v/>
      </c>
      <c r="F43" s="24">
        <f>IF(B43="","",IF($C$6&lt;2,"Faltan participantes",IF(G43="","Revisa nº de sorteo",IF(G43=B43,"Se toca a sí mismo",IF(AND(E43&lt;&gt;"",E43=Participantes!C43&amp;""),"Mismo grupo","OK")))))</f>
        <v/>
      </c>
      <c r="G43" s="31">
        <f>IF(OR(B43="",$C$6&lt;2),"",IFERROR(INDEX(Participantes!$B$9:$B$48,MATCH(IF(Participantes!E43=$C$6,1,Participantes!E43+1),Participantes!$E$9:$E$48,0)),""))</f>
        <v/>
      </c>
    </row>
    <row r="44">
      <c r="B44" s="10">
        <f>IF(Participantes!B44="","",Participantes!B44)</f>
        <v/>
      </c>
      <c r="C44" s="29">
        <f>IF(B44="","",IF($C$5="Sí",G44,"••••••"))</f>
        <v/>
      </c>
      <c r="D44" s="30">
        <f>IF(B44="","",Participantes!$F$5)</f>
        <v/>
      </c>
      <c r="E44" s="10">
        <f>IF(OR(B44="",G44=""),"",IFERROR(INDEX(Participantes!$C$9:$C$48,MATCH(G44,Participantes!$B$9:$B$48,0))&amp;"",""))</f>
        <v/>
      </c>
      <c r="F44" s="24">
        <f>IF(B44="","",IF($C$6&lt;2,"Faltan participantes",IF(G44="","Revisa nº de sorteo",IF(G44=B44,"Se toca a sí mismo",IF(AND(E44&lt;&gt;"",E44=Participantes!C44&amp;""),"Mismo grupo","OK")))))</f>
        <v/>
      </c>
      <c r="G44" s="31">
        <f>IF(OR(B44="",$C$6&lt;2),"",IFERROR(INDEX(Participantes!$B$9:$B$48,MATCH(IF(Participantes!E44=$C$6,1,Participantes!E44+1),Participantes!$E$9:$E$48,0)),""))</f>
        <v/>
      </c>
    </row>
    <row r="45">
      <c r="B45" s="10">
        <f>IF(Participantes!B45="","",Participantes!B45)</f>
        <v/>
      </c>
      <c r="C45" s="29">
        <f>IF(B45="","",IF($C$5="Sí",G45,"••••••"))</f>
        <v/>
      </c>
      <c r="D45" s="30">
        <f>IF(B45="","",Participantes!$F$5)</f>
        <v/>
      </c>
      <c r="E45" s="10">
        <f>IF(OR(B45="",G45=""),"",IFERROR(INDEX(Participantes!$C$9:$C$48,MATCH(G45,Participantes!$B$9:$B$48,0))&amp;"",""))</f>
        <v/>
      </c>
      <c r="F45" s="24">
        <f>IF(B45="","",IF($C$6&lt;2,"Faltan participantes",IF(G45="","Revisa nº de sorteo",IF(G45=B45,"Se toca a sí mismo",IF(AND(E45&lt;&gt;"",E45=Participantes!C45&amp;""),"Mismo grupo","OK")))))</f>
        <v/>
      </c>
      <c r="G45" s="31">
        <f>IF(OR(B45="",$C$6&lt;2),"",IFERROR(INDEX(Participantes!$B$9:$B$48,MATCH(IF(Participantes!E45=$C$6,1,Participantes!E45+1),Participantes!$E$9:$E$48,0)),""))</f>
        <v/>
      </c>
    </row>
    <row r="46">
      <c r="B46" s="10">
        <f>IF(Participantes!B46="","",Participantes!B46)</f>
        <v/>
      </c>
      <c r="C46" s="29">
        <f>IF(B46="","",IF($C$5="Sí",G46,"••••••"))</f>
        <v/>
      </c>
      <c r="D46" s="30">
        <f>IF(B46="","",Participantes!$F$5)</f>
        <v/>
      </c>
      <c r="E46" s="10">
        <f>IF(OR(B46="",G46=""),"",IFERROR(INDEX(Participantes!$C$9:$C$48,MATCH(G46,Participantes!$B$9:$B$48,0))&amp;"",""))</f>
        <v/>
      </c>
      <c r="F46" s="24">
        <f>IF(B46="","",IF($C$6&lt;2,"Faltan participantes",IF(G46="","Revisa nº de sorteo",IF(G46=B46,"Se toca a sí mismo",IF(AND(E46&lt;&gt;"",E46=Participantes!C46&amp;""),"Mismo grupo","OK")))))</f>
        <v/>
      </c>
      <c r="G46" s="31">
        <f>IF(OR(B46="",$C$6&lt;2),"",IFERROR(INDEX(Participantes!$B$9:$B$48,MATCH(IF(Participantes!E46=$C$6,1,Participantes!E46+1),Participantes!$E$9:$E$48,0)),""))</f>
        <v/>
      </c>
    </row>
    <row r="47">
      <c r="B47" s="10">
        <f>IF(Participantes!B47="","",Participantes!B47)</f>
        <v/>
      </c>
      <c r="C47" s="29">
        <f>IF(B47="","",IF($C$5="Sí",G47,"••••••"))</f>
        <v/>
      </c>
      <c r="D47" s="30">
        <f>IF(B47="","",Participantes!$F$5)</f>
        <v/>
      </c>
      <c r="E47" s="10">
        <f>IF(OR(B47="",G47=""),"",IFERROR(INDEX(Participantes!$C$9:$C$48,MATCH(G47,Participantes!$B$9:$B$48,0))&amp;"",""))</f>
        <v/>
      </c>
      <c r="F47" s="24">
        <f>IF(B47="","",IF($C$6&lt;2,"Faltan participantes",IF(G47="","Revisa nº de sorteo",IF(G47=B47,"Se toca a sí mismo",IF(AND(E47&lt;&gt;"",E47=Participantes!C47&amp;""),"Mismo grupo","OK")))))</f>
        <v/>
      </c>
      <c r="G47" s="31">
        <f>IF(OR(B47="",$C$6&lt;2),"",IFERROR(INDEX(Participantes!$B$9:$B$48,MATCH(IF(Participantes!E47=$C$6,1,Participantes!E47+1),Participantes!$E$9:$E$48,0)),""))</f>
        <v/>
      </c>
    </row>
    <row r="48">
      <c r="B48" s="10">
        <f>IF(Participantes!B48="","",Participantes!B48)</f>
        <v/>
      </c>
      <c r="C48" s="29">
        <f>IF(B48="","",IF($C$5="Sí",G48,"••••••"))</f>
        <v/>
      </c>
      <c r="D48" s="30">
        <f>IF(B48="","",Participantes!$F$5)</f>
        <v/>
      </c>
      <c r="E48" s="10">
        <f>IF(OR(B48="",G48=""),"",IFERROR(INDEX(Participantes!$C$9:$C$48,MATCH(G48,Participantes!$B$9:$B$48,0))&amp;"",""))</f>
        <v/>
      </c>
      <c r="F48" s="24">
        <f>IF(B48="","",IF($C$6&lt;2,"Faltan participantes",IF(G48="","Revisa nº de sorteo",IF(G48=B48,"Se toca a sí mismo",IF(AND(E48&lt;&gt;"",E48=Participantes!C48&amp;""),"Mismo grupo","OK")))))</f>
        <v/>
      </c>
      <c r="G48" s="31">
        <f>IF(OR(B48="",$C$6&lt;2),"",IFERROR(INDEX(Participantes!$B$9:$B$48,MATCH(IF(Participantes!E48=$C$6,1,Participantes!E48+1),Participantes!$E$9:$E$48,0)),""))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F2"/>
    <mergeCell ref="B3:F3"/>
  </mergeCells>
  <conditionalFormatting sqref="F9:F48">
    <cfRule type="cellIs" priority="1" operator="equal" dxfId="2">
      <formula>"OK"</formula>
    </cfRule>
    <cfRule type="expression" priority="2" dxfId="0">
      <formula>AND(F9&lt;&gt;"",F9&lt;&gt;"OK")</formula>
    </cfRule>
  </conditionalFormatting>
  <conditionalFormatting sqref="E5">
    <cfRule type="cellIs" priority="3" operator="equal" dxfId="2">
      <formula>"Sorteo válido"</formula>
    </cfRule>
    <cfRule type="expression" priority="4" dxfId="1">
      <formula>E5&lt;&gt;"Sorteo válido"</formula>
    </cfRule>
  </conditionalFormatting>
  <dataValidations count="2">
    <dataValidation sqref="C5" showDropDown="0" showInputMessage="0" showErrorMessage="0" allowBlank="1" type="list">
      <formula1>=Listas!$A$2:$A$3</formula1>
    </dataValidation>
    <dataValidation sqref="J6" showDropDown="0" showInputMessage="0" showErrorMessage="0" allowBlank="1" type="list">
      <formula1>=Participantes!$B$9:$B$48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6EE7B7"/>
    <outlinePr summaryBelow="1" summaryRight="1"/>
    <pageSetUpPr fitToPage="1"/>
  </sheetPr>
  <dimension ref="B2:H48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34" customWidth="1" min="3" max="3"/>
    <col width="14" customWidth="1" min="4" max="4"/>
    <col width="26" customWidth="1" min="5" max="5"/>
    <col width="12" customWidth="1" min="6" max="6"/>
    <col width="13" customWidth="1" min="7" max="7"/>
    <col hidden="1" width="8" customWidth="1" min="8" max="8"/>
  </cols>
  <sheetData>
    <row r="2" ht="34" customHeight="1">
      <c r="B2" s="1" t="inlineStr">
        <is>
          <t>Listas de deseos</t>
        </is>
      </c>
      <c r="C2" s="2" t="n"/>
      <c r="D2" s="2" t="n"/>
      <c r="E2" s="2" t="n"/>
      <c r="F2" s="2" t="n"/>
      <c r="G2" s="2" t="n"/>
    </row>
    <row r="3">
      <c r="B3" s="3" t="inlineStr">
        <is>
          <t>Cada participante apunta ideas de regalo con su precio. La hoja «Sorteo» las enseña a quien le toca regalarle.</t>
        </is>
      </c>
    </row>
    <row r="5">
      <c r="B5" s="18" t="inlineStr">
        <is>
          <t>Presupuesto máx.:</t>
        </is>
      </c>
      <c r="C5" s="33">
        <f>Participantes!F5</f>
        <v/>
      </c>
    </row>
    <row r="8" ht="36" customHeight="1">
      <c r="B8" s="9" t="inlineStr">
        <is>
          <t>Participante</t>
        </is>
      </c>
      <c r="C8" s="9" t="inlineStr">
        <is>
          <t>Idea de regalo</t>
        </is>
      </c>
      <c r="D8" s="9" t="inlineStr">
        <is>
          <t>Precio aprox. (€)</t>
        </is>
      </c>
      <c r="E8" s="9" t="inlineStr">
        <is>
          <t>Tienda o dónde encontrarlo</t>
        </is>
      </c>
      <c r="F8" s="9" t="inlineStr">
        <is>
          <t>Prioridad</t>
        </is>
      </c>
      <c r="G8" s="9" t="inlineStr">
        <is>
          <t>Encaja en el presupuesto</t>
        </is>
      </c>
      <c r="H8" s="27" t="inlineStr">
        <is>
          <t>Aux.</t>
        </is>
      </c>
    </row>
    <row r="9">
      <c r="B9" s="19" t="inlineStr">
        <is>
          <t>Ana</t>
        </is>
      </c>
      <c r="C9" s="19" t="inlineStr">
        <is>
          <t>Set de velas aromáticas</t>
        </is>
      </c>
      <c r="D9" s="34" t="n">
        <v>15</v>
      </c>
      <c r="E9" s="19" t="inlineStr">
        <is>
          <t>Tienda del barrio</t>
        </is>
      </c>
      <c r="F9" s="25" t="inlineStr">
        <is>
          <t>Alta</t>
        </is>
      </c>
      <c r="G9" s="24">
        <f>IF(OR(B9="",D9=""),"",IF(D9&lt;=$C$5,"Encaja","Se pasa"))</f>
        <v/>
      </c>
      <c r="H9" s="35">
        <f>IF(B9="","",IF(B9=Sorteo!$J$7,ROW(),""))</f>
        <v/>
      </c>
    </row>
    <row r="10">
      <c r="B10" s="19" t="inlineStr">
        <is>
          <t>Ana</t>
        </is>
      </c>
      <c r="C10" s="19" t="inlineStr">
        <is>
          <t>Libro de cocina</t>
        </is>
      </c>
      <c r="D10" s="34" t="n">
        <v>18</v>
      </c>
      <c r="E10" s="19" t="inlineStr">
        <is>
          <t>Librería</t>
        </is>
      </c>
      <c r="F10" s="25" t="inlineStr">
        <is>
          <t>Media</t>
        </is>
      </c>
      <c r="G10" s="24">
        <f>IF(OR(B10="",D10=""),"",IF(D10&lt;=$C$5,"Encaja","Se pasa"))</f>
        <v/>
      </c>
      <c r="H10" s="35">
        <f>IF(B10="","",IF(B10=Sorteo!$J$7,ROW(),""))</f>
        <v/>
      </c>
    </row>
    <row r="11">
      <c r="B11" s="19" t="inlineStr">
        <is>
          <t>Bruno</t>
        </is>
      </c>
      <c r="C11" s="19" t="inlineStr">
        <is>
          <t>Auriculares con cable</t>
        </is>
      </c>
      <c r="D11" s="34" t="n">
        <v>19.9</v>
      </c>
      <c r="E11" s="19" t="inlineStr">
        <is>
          <t>Tienda de electrónica</t>
        </is>
      </c>
      <c r="F11" s="25" t="inlineStr">
        <is>
          <t>Alta</t>
        </is>
      </c>
      <c r="G11" s="24">
        <f>IF(OR(B11="",D11=""),"",IF(D11&lt;=$C$5,"Encaja","Se pasa"))</f>
        <v/>
      </c>
      <c r="H11" s="35">
        <f>IF(B11="","",IF(B11=Sorteo!$J$7,ROW(),""))</f>
        <v/>
      </c>
    </row>
    <row r="12">
      <c r="B12" s="19" t="inlineStr">
        <is>
          <t>Bruno</t>
        </is>
      </c>
      <c r="C12" s="19" t="inlineStr">
        <is>
          <t>Calcetines térmicos</t>
        </is>
      </c>
      <c r="D12" s="34" t="n">
        <v>8</v>
      </c>
      <c r="E12" s="19" t="inlineStr">
        <is>
          <t>Mercadillo</t>
        </is>
      </c>
      <c r="F12" s="25" t="inlineStr">
        <is>
          <t>Baja</t>
        </is>
      </c>
      <c r="G12" s="24">
        <f>IF(OR(B12="",D12=""),"",IF(D12&lt;=$C$5,"Encaja","Se pasa"))</f>
        <v/>
      </c>
      <c r="H12" s="35">
        <f>IF(B12="","",IF(B12=Sorteo!$J$7,ROW(),""))</f>
        <v/>
      </c>
    </row>
    <row r="13">
      <c r="B13" s="19" t="inlineStr">
        <is>
          <t>Carla</t>
        </is>
      </c>
      <c r="C13" s="19" t="inlineStr">
        <is>
          <t>Taza de cerámica artesana</t>
        </is>
      </c>
      <c r="D13" s="34" t="n">
        <v>12</v>
      </c>
      <c r="E13" s="19" t="inlineStr">
        <is>
          <t>Feria de artesanía</t>
        </is>
      </c>
      <c r="F13" s="25" t="inlineStr">
        <is>
          <t>Media</t>
        </is>
      </c>
      <c r="G13" s="24">
        <f>IF(OR(B13="",D13=""),"",IF(D13&lt;=$C$5,"Encaja","Se pasa"))</f>
        <v/>
      </c>
      <c r="H13" s="35">
        <f>IF(B13="","",IF(B13=Sorteo!$J$7,ROW(),""))</f>
        <v/>
      </c>
    </row>
    <row r="14">
      <c r="B14" s="19" t="inlineStr">
        <is>
          <t>Carla</t>
        </is>
      </c>
      <c r="C14" s="19" t="inlineStr">
        <is>
          <t>Agenda 2027</t>
        </is>
      </c>
      <c r="D14" s="34" t="n">
        <v>14</v>
      </c>
      <c r="E14" s="19" t="inlineStr">
        <is>
          <t>Papelería</t>
        </is>
      </c>
      <c r="F14" s="25" t="inlineStr">
        <is>
          <t>Alta</t>
        </is>
      </c>
      <c r="G14" s="24">
        <f>IF(OR(B14="",D14=""),"",IF(D14&lt;=$C$5,"Encaja","Se pasa"))</f>
        <v/>
      </c>
      <c r="H14" s="35">
        <f>IF(B14="","",IF(B14=Sorteo!$J$7,ROW(),""))</f>
        <v/>
      </c>
    </row>
    <row r="15">
      <c r="B15" s="19" t="inlineStr">
        <is>
          <t>David</t>
        </is>
      </c>
      <c r="C15" s="19" t="inlineStr">
        <is>
          <t>Juego de mesa de cartas</t>
        </is>
      </c>
      <c r="D15" s="34" t="n">
        <v>16</v>
      </c>
      <c r="E15" s="19" t="inlineStr">
        <is>
          <t>Tienda de juegos</t>
        </is>
      </c>
      <c r="F15" s="25" t="inlineStr">
        <is>
          <t>Alta</t>
        </is>
      </c>
      <c r="G15" s="24">
        <f>IF(OR(B15="",D15=""),"",IF(D15&lt;=$C$5,"Encaja","Se pasa"))</f>
        <v/>
      </c>
      <c r="H15" s="35">
        <f>IF(B15="","",IF(B15=Sorteo!$J$7,ROW(),""))</f>
        <v/>
      </c>
    </row>
    <row r="16">
      <c r="B16" s="19" t="inlineStr">
        <is>
          <t>David</t>
        </is>
      </c>
      <c r="C16" s="19" t="inlineStr">
        <is>
          <t>Botella térmica</t>
        </is>
      </c>
      <c r="D16" s="34" t="n">
        <v>18</v>
      </c>
      <c r="E16" s="19" t="inlineStr">
        <is>
          <t>Deportes</t>
        </is>
      </c>
      <c r="F16" s="25" t="inlineStr">
        <is>
          <t>Media</t>
        </is>
      </c>
      <c r="G16" s="24">
        <f>IF(OR(B16="",D16=""),"",IF(D16&lt;=$C$5,"Encaja","Se pasa"))</f>
        <v/>
      </c>
      <c r="H16" s="35">
        <f>IF(B16="","",IF(B16=Sorteo!$J$7,ROW(),""))</f>
        <v/>
      </c>
    </row>
    <row r="17">
      <c r="B17" s="19" t="inlineStr">
        <is>
          <t>Elena</t>
        </is>
      </c>
      <c r="C17" s="19" t="inlineStr">
        <is>
          <t>Tarro de té variado</t>
        </is>
      </c>
      <c r="D17" s="34" t="n">
        <v>10</v>
      </c>
      <c r="E17" s="19" t="inlineStr">
        <is>
          <t>Herbolario</t>
        </is>
      </c>
      <c r="F17" s="25" t="inlineStr">
        <is>
          <t>Alta</t>
        </is>
      </c>
      <c r="G17" s="24">
        <f>IF(OR(B17="",D17=""),"",IF(D17&lt;=$C$5,"Encaja","Se pasa"))</f>
        <v/>
      </c>
      <c r="H17" s="35">
        <f>IF(B17="","",IF(B17=Sorteo!$J$7,ROW(),""))</f>
        <v/>
      </c>
    </row>
    <row r="18">
      <c r="B18" s="19" t="inlineStr">
        <is>
          <t>Elena</t>
        </is>
      </c>
      <c r="C18" s="19" t="inlineStr">
        <is>
          <t>Pañuelo estampado</t>
        </is>
      </c>
      <c r="D18" s="34" t="n">
        <v>14</v>
      </c>
      <c r="E18" s="19" t="inlineStr">
        <is>
          <t>Boutique</t>
        </is>
      </c>
      <c r="F18" s="25" t="inlineStr">
        <is>
          <t>Media</t>
        </is>
      </c>
      <c r="G18" s="24">
        <f>IF(OR(B18="",D18=""),"",IF(D18&lt;=$C$5,"Encaja","Se pasa"))</f>
        <v/>
      </c>
      <c r="H18" s="35">
        <f>IF(B18="","",IF(B18=Sorteo!$J$7,ROW(),""))</f>
        <v/>
      </c>
    </row>
    <row r="19">
      <c r="B19" s="19" t="inlineStr">
        <is>
          <t>Fernando</t>
        </is>
      </c>
      <c r="C19" s="19" t="inlineStr">
        <is>
          <t>Linterna frontal</t>
        </is>
      </c>
      <c r="D19" s="34" t="n">
        <v>17</v>
      </c>
      <c r="E19" s="19" t="inlineStr">
        <is>
          <t>Tienda de montaña</t>
        </is>
      </c>
      <c r="F19" s="25" t="inlineStr">
        <is>
          <t>Alta</t>
        </is>
      </c>
      <c r="G19" s="24">
        <f>IF(OR(B19="",D19=""),"",IF(D19&lt;=$C$5,"Encaja","Se pasa"))</f>
        <v/>
      </c>
      <c r="H19" s="35">
        <f>IF(B19="","",IF(B19=Sorteo!$J$7,ROW(),""))</f>
        <v/>
      </c>
    </row>
    <row r="20">
      <c r="B20" s="19" t="inlineStr">
        <is>
          <t>Gloria</t>
        </is>
      </c>
      <c r="C20" s="19" t="inlineStr">
        <is>
          <t>Puzzle 1000 piezas</t>
        </is>
      </c>
      <c r="D20" s="34" t="n">
        <v>15</v>
      </c>
      <c r="E20" s="19" t="inlineStr">
        <is>
          <t>Juguetería</t>
        </is>
      </c>
      <c r="F20" s="25" t="inlineStr">
        <is>
          <t>Alta</t>
        </is>
      </c>
      <c r="G20" s="24">
        <f>IF(OR(B20="",D20=""),"",IF(D20&lt;=$C$5,"Encaja","Se pasa"))</f>
        <v/>
      </c>
      <c r="H20" s="35">
        <f>IF(B20="","",IF(B20=Sorteo!$J$7,ROW(),""))</f>
        <v/>
      </c>
    </row>
    <row r="21">
      <c r="B21" s="19" t="inlineStr">
        <is>
          <t>Gloria</t>
        </is>
      </c>
      <c r="C21" s="19" t="inlineStr">
        <is>
          <t>Bolsa de tela</t>
        </is>
      </c>
      <c r="D21" s="34" t="n">
        <v>7</v>
      </c>
      <c r="E21" s="19" t="inlineStr">
        <is>
          <t>Mercadillo</t>
        </is>
      </c>
      <c r="F21" s="25" t="inlineStr">
        <is>
          <t>Baja</t>
        </is>
      </c>
      <c r="G21" s="24">
        <f>IF(OR(B21="",D21=""),"",IF(D21&lt;=$C$5,"Encaja","Se pasa"))</f>
        <v/>
      </c>
      <c r="H21" s="35">
        <f>IF(B21="","",IF(B21=Sorteo!$J$7,ROW(),""))</f>
        <v/>
      </c>
    </row>
    <row r="22">
      <c r="B22" s="19" t="inlineStr">
        <is>
          <t>Héctor</t>
        </is>
      </c>
      <c r="C22" s="19" t="inlineStr">
        <is>
          <t>Café de especialidad</t>
        </is>
      </c>
      <c r="D22" s="34" t="n">
        <v>12</v>
      </c>
      <c r="E22" s="19" t="inlineStr">
        <is>
          <t>Tostadero local</t>
        </is>
      </c>
      <c r="F22" s="25" t="inlineStr">
        <is>
          <t>Alta</t>
        </is>
      </c>
      <c r="G22" s="24">
        <f>IF(OR(B22="",D22=""),"",IF(D22&lt;=$C$5,"Encaja","Se pasa"))</f>
        <v/>
      </c>
      <c r="H22" s="35">
        <f>IF(B22="","",IF(B22=Sorteo!$J$7,ROW(),""))</f>
        <v/>
      </c>
    </row>
    <row r="23">
      <c r="B23" s="19" t="inlineStr">
        <is>
          <t>Héctor</t>
        </is>
      </c>
      <c r="C23" s="19" t="inlineStr">
        <is>
          <t>Cartera de cuero</t>
        </is>
      </c>
      <c r="D23" s="34" t="n">
        <v>24</v>
      </c>
      <c r="E23" s="19" t="inlineStr">
        <is>
          <t>Marroquinería</t>
        </is>
      </c>
      <c r="F23" s="25" t="inlineStr">
        <is>
          <t>Media</t>
        </is>
      </c>
      <c r="G23" s="24">
        <f>IF(OR(B23="",D23=""),"",IF(D23&lt;=$C$5,"Encaja","Se pasa"))</f>
        <v/>
      </c>
      <c r="H23" s="35">
        <f>IF(B23="","",IF(B23=Sorteo!$J$7,ROW(),""))</f>
        <v/>
      </c>
    </row>
    <row r="24">
      <c r="B24" s="19" t="inlineStr">
        <is>
          <t>Irene</t>
        </is>
      </c>
      <c r="C24" s="19" t="inlineStr">
        <is>
          <t>Set de acuarelas</t>
        </is>
      </c>
      <c r="D24" s="34" t="n">
        <v>16</v>
      </c>
      <c r="E24" s="19" t="inlineStr">
        <is>
          <t>Tienda de arte</t>
        </is>
      </c>
      <c r="F24" s="25" t="inlineStr">
        <is>
          <t>Alta</t>
        </is>
      </c>
      <c r="G24" s="24">
        <f>IF(OR(B24="",D24=""),"",IF(D24&lt;=$C$5,"Encaja","Se pasa"))</f>
        <v/>
      </c>
      <c r="H24" s="35">
        <f>IF(B24="","",IF(B24=Sorteo!$J$7,ROW(),""))</f>
        <v/>
      </c>
    </row>
    <row r="25">
      <c r="B25" s="19" t="inlineStr">
        <is>
          <t>Jorge</t>
        </is>
      </c>
      <c r="C25" s="19" t="inlineStr">
        <is>
          <t>Especias del mundo</t>
        </is>
      </c>
      <c r="D25" s="34" t="n">
        <v>14</v>
      </c>
      <c r="E25" s="19" t="inlineStr">
        <is>
          <t>Tienda gourmet</t>
        </is>
      </c>
      <c r="F25" s="25" t="inlineStr">
        <is>
          <t>Alta</t>
        </is>
      </c>
      <c r="G25" s="24">
        <f>IF(OR(B25="",D25=""),"",IF(D25&lt;=$C$5,"Encaja","Se pasa"))</f>
        <v/>
      </c>
      <c r="H25" s="35">
        <f>IF(B25="","",IF(B25=Sorteo!$J$7,ROW(),""))</f>
        <v/>
      </c>
    </row>
    <row r="26">
      <c r="B26" s="19" t="inlineStr">
        <is>
          <t>Jorge</t>
        </is>
      </c>
      <c r="C26" s="19" t="inlineStr">
        <is>
          <t>Delantal de cocina</t>
        </is>
      </c>
      <c r="D26" s="34" t="n">
        <v>11</v>
      </c>
      <c r="E26" s="19" t="inlineStr">
        <is>
          <t>Menaje</t>
        </is>
      </c>
      <c r="F26" s="25" t="inlineStr">
        <is>
          <t>Media</t>
        </is>
      </c>
      <c r="G26" s="24">
        <f>IF(OR(B26="",D26=""),"",IF(D26&lt;=$C$5,"Encaja","Se pasa"))</f>
        <v/>
      </c>
      <c r="H26" s="35">
        <f>IF(B26="","",IF(B26=Sorteo!$J$7,ROW(),""))</f>
        <v/>
      </c>
    </row>
    <row r="27">
      <c r="B27" s="19" t="inlineStr">
        <is>
          <t>Karen</t>
        </is>
      </c>
      <c r="C27" s="19" t="inlineStr">
        <is>
          <t>Cojín decorativo</t>
        </is>
      </c>
      <c r="D27" s="34" t="n">
        <v>13</v>
      </c>
      <c r="E27" s="19" t="inlineStr">
        <is>
          <t>Tienda de decoración</t>
        </is>
      </c>
      <c r="F27" s="25" t="inlineStr">
        <is>
          <t>Media</t>
        </is>
      </c>
      <c r="G27" s="24">
        <f>IF(OR(B27="",D27=""),"",IF(D27&lt;=$C$5,"Encaja","Se pasa"))</f>
        <v/>
      </c>
      <c r="H27" s="35">
        <f>IF(B27="","",IF(B27=Sorteo!$J$7,ROW(),""))</f>
        <v/>
      </c>
    </row>
    <row r="28">
      <c r="B28" s="19" t="inlineStr">
        <is>
          <t>Karen</t>
        </is>
      </c>
      <c r="C28" s="19" t="inlineStr">
        <is>
          <t>Libreta de bocetos</t>
        </is>
      </c>
      <c r="D28" s="34" t="n">
        <v>9</v>
      </c>
      <c r="E28" s="19" t="inlineStr">
        <is>
          <t>Papelería</t>
        </is>
      </c>
      <c r="F28" s="25" t="inlineStr">
        <is>
          <t>Alta</t>
        </is>
      </c>
      <c r="G28" s="24">
        <f>IF(OR(B28="",D28=""),"",IF(D28&lt;=$C$5,"Encaja","Se pasa"))</f>
        <v/>
      </c>
      <c r="H28" s="35">
        <f>IF(B28="","",IF(B28=Sorteo!$J$7,ROW(),""))</f>
        <v/>
      </c>
    </row>
    <row r="29">
      <c r="B29" s="19" t="inlineStr">
        <is>
          <t>Luis</t>
        </is>
      </c>
      <c r="C29" s="19" t="inlineStr">
        <is>
          <t>Camiseta friki</t>
        </is>
      </c>
      <c r="D29" s="34" t="n">
        <v>18</v>
      </c>
      <c r="E29" s="19" t="inlineStr">
        <is>
          <t>Tienda de cómics</t>
        </is>
      </c>
      <c r="F29" s="25" t="inlineStr">
        <is>
          <t>Alta</t>
        </is>
      </c>
      <c r="G29" s="24">
        <f>IF(OR(B29="",D29=""),"",IF(D29&lt;=$C$5,"Encaja","Se pasa"))</f>
        <v/>
      </c>
      <c r="H29" s="35">
        <f>IF(B29="","",IF(B29=Sorteo!$J$7,ROW(),""))</f>
        <v/>
      </c>
    </row>
    <row r="30">
      <c r="B30" s="19" t="n"/>
      <c r="C30" s="19" t="n"/>
      <c r="D30" s="34" t="n"/>
      <c r="E30" s="19" t="n"/>
      <c r="F30" s="25" t="n"/>
      <c r="G30" s="24">
        <f>IF(OR(B30="",D30=""),"",IF(D30&lt;=$C$5,"Encaja","Se pasa"))</f>
        <v/>
      </c>
      <c r="H30" s="35">
        <f>IF(B30="","",IF(B30=Sorteo!$J$7,ROW(),""))</f>
        <v/>
      </c>
    </row>
    <row r="31">
      <c r="B31" s="19" t="n"/>
      <c r="C31" s="19" t="n"/>
      <c r="D31" s="34" t="n"/>
      <c r="E31" s="19" t="n"/>
      <c r="F31" s="25" t="n"/>
      <c r="G31" s="24">
        <f>IF(OR(B31="",D31=""),"",IF(D31&lt;=$C$5,"Encaja","Se pasa"))</f>
        <v/>
      </c>
      <c r="H31" s="35">
        <f>IF(B31="","",IF(B31=Sorteo!$J$7,ROW(),""))</f>
        <v/>
      </c>
    </row>
    <row r="32">
      <c r="B32" s="19" t="n"/>
      <c r="C32" s="19" t="n"/>
      <c r="D32" s="34" t="n"/>
      <c r="E32" s="19" t="n"/>
      <c r="F32" s="25" t="n"/>
      <c r="G32" s="24">
        <f>IF(OR(B32="",D32=""),"",IF(D32&lt;=$C$5,"Encaja","Se pasa"))</f>
        <v/>
      </c>
      <c r="H32" s="35">
        <f>IF(B32="","",IF(B32=Sorteo!$J$7,ROW(),""))</f>
        <v/>
      </c>
    </row>
    <row r="33">
      <c r="B33" s="19" t="n"/>
      <c r="C33" s="19" t="n"/>
      <c r="D33" s="34" t="n"/>
      <c r="E33" s="19" t="n"/>
      <c r="F33" s="25" t="n"/>
      <c r="G33" s="24">
        <f>IF(OR(B33="",D33=""),"",IF(D33&lt;=$C$5,"Encaja","Se pasa"))</f>
        <v/>
      </c>
      <c r="H33" s="35">
        <f>IF(B33="","",IF(B33=Sorteo!$J$7,ROW(),""))</f>
        <v/>
      </c>
    </row>
    <row r="34">
      <c r="B34" s="19" t="n"/>
      <c r="C34" s="19" t="n"/>
      <c r="D34" s="34" t="n"/>
      <c r="E34" s="19" t="n"/>
      <c r="F34" s="25" t="n"/>
      <c r="G34" s="24">
        <f>IF(OR(B34="",D34=""),"",IF(D34&lt;=$C$5,"Encaja","Se pasa"))</f>
        <v/>
      </c>
      <c r="H34" s="35">
        <f>IF(B34="","",IF(B34=Sorteo!$J$7,ROW(),""))</f>
        <v/>
      </c>
    </row>
    <row r="35">
      <c r="B35" s="19" t="n"/>
      <c r="C35" s="19" t="n"/>
      <c r="D35" s="34" t="n"/>
      <c r="E35" s="19" t="n"/>
      <c r="F35" s="25" t="n"/>
      <c r="G35" s="24">
        <f>IF(OR(B35="",D35=""),"",IF(D35&lt;=$C$5,"Encaja","Se pasa"))</f>
        <v/>
      </c>
      <c r="H35" s="35">
        <f>IF(B35="","",IF(B35=Sorteo!$J$7,ROW(),""))</f>
        <v/>
      </c>
    </row>
    <row r="36">
      <c r="B36" s="19" t="n"/>
      <c r="C36" s="19" t="n"/>
      <c r="D36" s="34" t="n"/>
      <c r="E36" s="19" t="n"/>
      <c r="F36" s="25" t="n"/>
      <c r="G36" s="24">
        <f>IF(OR(B36="",D36=""),"",IF(D36&lt;=$C$5,"Encaja","Se pasa"))</f>
        <v/>
      </c>
      <c r="H36" s="35">
        <f>IF(B36="","",IF(B36=Sorteo!$J$7,ROW(),""))</f>
        <v/>
      </c>
    </row>
    <row r="37">
      <c r="B37" s="19" t="n"/>
      <c r="C37" s="19" t="n"/>
      <c r="D37" s="34" t="n"/>
      <c r="E37" s="19" t="n"/>
      <c r="F37" s="25" t="n"/>
      <c r="G37" s="24">
        <f>IF(OR(B37="",D37=""),"",IF(D37&lt;=$C$5,"Encaja","Se pasa"))</f>
        <v/>
      </c>
      <c r="H37" s="35">
        <f>IF(B37="","",IF(B37=Sorteo!$J$7,ROW(),""))</f>
        <v/>
      </c>
    </row>
    <row r="38">
      <c r="B38" s="19" t="n"/>
      <c r="C38" s="19" t="n"/>
      <c r="D38" s="34" t="n"/>
      <c r="E38" s="19" t="n"/>
      <c r="F38" s="25" t="n"/>
      <c r="G38" s="24">
        <f>IF(OR(B38="",D38=""),"",IF(D38&lt;=$C$5,"Encaja","Se pasa"))</f>
        <v/>
      </c>
      <c r="H38" s="35">
        <f>IF(B38="","",IF(B38=Sorteo!$J$7,ROW(),""))</f>
        <v/>
      </c>
    </row>
    <row r="39">
      <c r="B39" s="19" t="n"/>
      <c r="C39" s="19" t="n"/>
      <c r="D39" s="34" t="n"/>
      <c r="E39" s="19" t="n"/>
      <c r="F39" s="25" t="n"/>
      <c r="G39" s="24">
        <f>IF(OR(B39="",D39=""),"",IF(D39&lt;=$C$5,"Encaja","Se pasa"))</f>
        <v/>
      </c>
      <c r="H39" s="35">
        <f>IF(B39="","",IF(B39=Sorteo!$J$7,ROW(),""))</f>
        <v/>
      </c>
    </row>
    <row r="40">
      <c r="B40" s="19" t="n"/>
      <c r="C40" s="19" t="n"/>
      <c r="D40" s="34" t="n"/>
      <c r="E40" s="19" t="n"/>
      <c r="F40" s="25" t="n"/>
      <c r="G40" s="24">
        <f>IF(OR(B40="",D40=""),"",IF(D40&lt;=$C$5,"Encaja","Se pasa"))</f>
        <v/>
      </c>
      <c r="H40" s="35">
        <f>IF(B40="","",IF(B40=Sorteo!$J$7,ROW(),""))</f>
        <v/>
      </c>
    </row>
    <row r="41">
      <c r="B41" s="19" t="n"/>
      <c r="C41" s="19" t="n"/>
      <c r="D41" s="34" t="n"/>
      <c r="E41" s="19" t="n"/>
      <c r="F41" s="25" t="n"/>
      <c r="G41" s="24">
        <f>IF(OR(B41="",D41=""),"",IF(D41&lt;=$C$5,"Encaja","Se pasa"))</f>
        <v/>
      </c>
      <c r="H41" s="35">
        <f>IF(B41="","",IF(B41=Sorteo!$J$7,ROW(),""))</f>
        <v/>
      </c>
    </row>
    <row r="42">
      <c r="B42" s="19" t="n"/>
      <c r="C42" s="19" t="n"/>
      <c r="D42" s="34" t="n"/>
      <c r="E42" s="19" t="n"/>
      <c r="F42" s="25" t="n"/>
      <c r="G42" s="24">
        <f>IF(OR(B42="",D42=""),"",IF(D42&lt;=$C$5,"Encaja","Se pasa"))</f>
        <v/>
      </c>
      <c r="H42" s="35">
        <f>IF(B42="","",IF(B42=Sorteo!$J$7,ROW(),""))</f>
        <v/>
      </c>
    </row>
    <row r="43">
      <c r="B43" s="19" t="n"/>
      <c r="C43" s="19" t="n"/>
      <c r="D43" s="34" t="n"/>
      <c r="E43" s="19" t="n"/>
      <c r="F43" s="25" t="n"/>
      <c r="G43" s="24">
        <f>IF(OR(B43="",D43=""),"",IF(D43&lt;=$C$5,"Encaja","Se pasa"))</f>
        <v/>
      </c>
      <c r="H43" s="35">
        <f>IF(B43="","",IF(B43=Sorteo!$J$7,ROW(),""))</f>
        <v/>
      </c>
    </row>
    <row r="44">
      <c r="B44" s="19" t="n"/>
      <c r="C44" s="19" t="n"/>
      <c r="D44" s="34" t="n"/>
      <c r="E44" s="19" t="n"/>
      <c r="F44" s="25" t="n"/>
      <c r="G44" s="24">
        <f>IF(OR(B44="",D44=""),"",IF(D44&lt;=$C$5,"Encaja","Se pasa"))</f>
        <v/>
      </c>
      <c r="H44" s="35">
        <f>IF(B44="","",IF(B44=Sorteo!$J$7,ROW(),""))</f>
        <v/>
      </c>
    </row>
    <row r="45">
      <c r="B45" s="19" t="n"/>
      <c r="C45" s="19" t="n"/>
      <c r="D45" s="34" t="n"/>
      <c r="E45" s="19" t="n"/>
      <c r="F45" s="25" t="n"/>
      <c r="G45" s="24">
        <f>IF(OR(B45="",D45=""),"",IF(D45&lt;=$C$5,"Encaja","Se pasa"))</f>
        <v/>
      </c>
      <c r="H45" s="35">
        <f>IF(B45="","",IF(B45=Sorteo!$J$7,ROW(),""))</f>
        <v/>
      </c>
    </row>
    <row r="46">
      <c r="B46" s="19" t="n"/>
      <c r="C46" s="19" t="n"/>
      <c r="D46" s="34" t="n"/>
      <c r="E46" s="19" t="n"/>
      <c r="F46" s="25" t="n"/>
      <c r="G46" s="24">
        <f>IF(OR(B46="",D46=""),"",IF(D46&lt;=$C$5,"Encaja","Se pasa"))</f>
        <v/>
      </c>
      <c r="H46" s="35">
        <f>IF(B46="","",IF(B46=Sorteo!$J$7,ROW(),""))</f>
        <v/>
      </c>
    </row>
    <row r="47">
      <c r="B47" s="19" t="n"/>
      <c r="C47" s="19" t="n"/>
      <c r="D47" s="34" t="n"/>
      <c r="E47" s="19" t="n"/>
      <c r="F47" s="25" t="n"/>
      <c r="G47" s="24">
        <f>IF(OR(B47="",D47=""),"",IF(D47&lt;=$C$5,"Encaja","Se pasa"))</f>
        <v/>
      </c>
      <c r="H47" s="35">
        <f>IF(B47="","",IF(B47=Sorteo!$J$7,ROW(),""))</f>
        <v/>
      </c>
    </row>
    <row r="48">
      <c r="B48" s="19" t="n"/>
      <c r="C48" s="19" t="n"/>
      <c r="D48" s="34" t="n"/>
      <c r="E48" s="19" t="n"/>
      <c r="F48" s="25" t="n"/>
      <c r="G48" s="24">
        <f>IF(OR(B48="",D48=""),"",IF(D48&lt;=$C$5,"Encaja","Se pasa"))</f>
        <v/>
      </c>
      <c r="H48" s="35">
        <f>IF(B48="","",IF(B48=Sorteo!$J$7,ROW(),""))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G3"/>
    <mergeCell ref="B2:G2"/>
  </mergeCells>
  <conditionalFormatting sqref="G9:G48">
    <cfRule type="cellIs" priority="1" operator="equal" dxfId="0">
      <formula>"Se pasa"</formula>
    </cfRule>
    <cfRule type="cellIs" priority="2" operator="equal" dxfId="2">
      <formula>"Encaja"</formula>
    </cfRule>
  </conditionalFormatting>
  <conditionalFormatting sqref="F9:F48">
    <cfRule type="cellIs" priority="3" operator="equal" dxfId="1">
      <formula>"Alta"</formula>
    </cfRule>
  </conditionalFormatting>
  <dataValidations count="2">
    <dataValidation sqref="B9:B48" showDropDown="0" showInputMessage="0" showErrorMessage="0" allowBlank="1" type="list">
      <formula1>=Participantes!$B$9:$B$48</formula1>
    </dataValidation>
    <dataValidation sqref="F9:F48" showDropDown="0" showInputMessage="0" showErrorMessage="0" allowBlank="1" type="list">
      <formula1>=Listas!$B$2:$B$4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K48"/>
  <sheetViews>
    <sheetView showGridLines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24" customWidth="1" min="3" max="3"/>
    <col width="30" customWidth="1" min="4" max="4"/>
    <col width="13" customWidth="1" min="5" max="5"/>
    <col width="12" customWidth="1" min="6" max="6"/>
    <col width="12" customWidth="1" min="7" max="7"/>
    <col width="13" customWidth="1" min="8" max="8"/>
    <col width="12" customWidth="1" min="9" max="9"/>
    <col width="14" customWidth="1" min="10" max="10"/>
    <col hidden="1" width="8" customWidth="1" min="11" max="11"/>
  </cols>
  <sheetData>
    <row r="2" ht="34" customHeight="1">
      <c r="B2" s="1" t="inlineStr">
        <is>
          <t>Control de regalos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Seguimiento por persona: qué has pensado regalar, cuánto cuesta y si ya lo has comprado y entregado.</t>
        </is>
      </c>
    </row>
    <row r="5">
      <c r="B5" s="18" t="inlineStr">
        <is>
          <t>Presupuesto máx.:</t>
        </is>
      </c>
      <c r="C5" s="33">
        <f>Participantes!F5</f>
        <v/>
      </c>
      <c r="D5" s="20" t="inlineStr">
        <is>
          <t>Intercambio:</t>
        </is>
      </c>
      <c r="E5" s="36">
        <f>Participantes!C6</f>
        <v/>
      </c>
    </row>
    <row r="8" ht="36" customHeight="1">
      <c r="B8" s="9" t="inlineStr">
        <is>
          <t>Regala</t>
        </is>
      </c>
      <c r="C8" s="9" t="inlineStr">
        <is>
          <t>A quién</t>
        </is>
      </c>
      <c r="D8" s="9" t="inlineStr">
        <is>
          <t>Idea de regalo elegida</t>
        </is>
      </c>
      <c r="E8" s="9" t="inlineStr">
        <is>
          <t>Precio real (€)</t>
        </is>
      </c>
      <c r="F8" s="9" t="inlineStr">
        <is>
          <t>¿Comprado?</t>
        </is>
      </c>
      <c r="G8" s="9" t="inlineStr">
        <is>
          <t>¿Entregado?</t>
        </is>
      </c>
      <c r="H8" s="9" t="inlineStr">
        <is>
          <t>Estado</t>
        </is>
      </c>
      <c r="I8" s="9" t="inlineStr">
        <is>
          <t>Frente al presupuesto</t>
        </is>
      </c>
      <c r="J8" s="9" t="inlineStr">
        <is>
          <t>Diferencia (€)</t>
        </is>
      </c>
      <c r="K8" s="27" t="inlineStr">
        <is>
          <t>Aux.</t>
        </is>
      </c>
    </row>
    <row r="9">
      <c r="B9" s="10">
        <f>Sorteo!B9</f>
        <v/>
      </c>
      <c r="C9" s="10">
        <f>Sorteo!C9</f>
        <v/>
      </c>
      <c r="D9" s="19" t="inlineStr">
        <is>
          <t>Agenda 2027</t>
        </is>
      </c>
      <c r="E9" s="34" t="n">
        <v>14</v>
      </c>
      <c r="F9" s="25" t="inlineStr">
        <is>
          <t>Sí</t>
        </is>
      </c>
      <c r="G9" s="25" t="inlineStr">
        <is>
          <t>No</t>
        </is>
      </c>
      <c r="H9" s="26">
        <f>IF(B9="","",IF(G9="Sí","Entregado",IF(F9="Sí","Comprado","Pendiente")))</f>
        <v/>
      </c>
      <c r="I9" s="24">
        <f>IF(OR(B9="",E9=""),"",IF(E9&lt;=Participantes!$F$5,"Dentro","Se pasa"))</f>
        <v/>
      </c>
      <c r="J9" s="30">
        <f>IF(OR(B9="",E9=""),"",Participantes!$F$5-E9)</f>
        <v/>
      </c>
      <c r="K9" s="35">
        <f>IF(H9="Pendiente",ROW(),"")</f>
        <v/>
      </c>
    </row>
    <row r="10">
      <c r="B10" s="10">
        <f>Sorteo!B10</f>
        <v/>
      </c>
      <c r="C10" s="10">
        <f>Sorteo!C10</f>
        <v/>
      </c>
      <c r="D10" s="19" t="inlineStr">
        <is>
          <t>Puzzle 1000 piezas</t>
        </is>
      </c>
      <c r="E10" s="34" t="n">
        <v>15.5</v>
      </c>
      <c r="F10" s="25" t="inlineStr">
        <is>
          <t>Sí</t>
        </is>
      </c>
      <c r="G10" s="25" t="inlineStr">
        <is>
          <t>No</t>
        </is>
      </c>
      <c r="H10" s="26">
        <f>IF(B10="","",IF(G10="Sí","Entregado",IF(F10="Sí","Comprado","Pendiente")))</f>
        <v/>
      </c>
      <c r="I10" s="24">
        <f>IF(OR(B10="",E10=""),"",IF(E10&lt;=Participantes!$F$5,"Dentro","Se pasa"))</f>
        <v/>
      </c>
      <c r="J10" s="30">
        <f>IF(OR(B10="",E10=""),"",Participantes!$F$5-E10)</f>
        <v/>
      </c>
      <c r="K10" s="35">
        <f>IF(H10="Pendiente",ROW(),"")</f>
        <v/>
      </c>
    </row>
    <row r="11">
      <c r="B11" s="10">
        <f>Sorteo!B11</f>
        <v/>
      </c>
      <c r="C11" s="10">
        <f>Sorteo!C11</f>
        <v/>
      </c>
      <c r="D11" s="19" t="inlineStr">
        <is>
          <t>Tarro de té variado</t>
        </is>
      </c>
      <c r="E11" s="34" t="n">
        <v>10</v>
      </c>
      <c r="F11" s="25" t="inlineStr">
        <is>
          <t>Sí</t>
        </is>
      </c>
      <c r="G11" s="25" t="inlineStr">
        <is>
          <t>Sí</t>
        </is>
      </c>
      <c r="H11" s="26">
        <f>IF(B11="","",IF(G11="Sí","Entregado",IF(F11="Sí","Comprado","Pendiente")))</f>
        <v/>
      </c>
      <c r="I11" s="24">
        <f>IF(OR(B11="",E11=""),"",IF(E11&lt;=Participantes!$F$5,"Dentro","Se pasa"))</f>
        <v/>
      </c>
      <c r="J11" s="30">
        <f>IF(OR(B11="",E11=""),"",Participantes!$F$5-E11)</f>
        <v/>
      </c>
      <c r="K11" s="35">
        <f>IF(H11="Pendiente",ROW(),"")</f>
        <v/>
      </c>
    </row>
    <row r="12">
      <c r="B12" s="10">
        <f>Sorteo!B12</f>
        <v/>
      </c>
      <c r="C12" s="10">
        <f>Sorteo!C12</f>
        <v/>
      </c>
      <c r="D12" s="19" t="inlineStr">
        <is>
          <t>Set de acuarelas</t>
        </is>
      </c>
      <c r="E12" s="34" t="n">
        <v>16</v>
      </c>
      <c r="F12" s="25" t="inlineStr">
        <is>
          <t>Sí</t>
        </is>
      </c>
      <c r="G12" s="25" t="inlineStr">
        <is>
          <t>No</t>
        </is>
      </c>
      <c r="H12" s="26">
        <f>IF(B12="","",IF(G12="Sí","Entregado",IF(F12="Sí","Comprado","Pendiente")))</f>
        <v/>
      </c>
      <c r="I12" s="24">
        <f>IF(OR(B12="",E12=""),"",IF(E12&lt;=Participantes!$F$5,"Dentro","Se pasa"))</f>
        <v/>
      </c>
      <c r="J12" s="30">
        <f>IF(OR(B12="",E12=""),"",Participantes!$F$5-E12)</f>
        <v/>
      </c>
      <c r="K12" s="35">
        <f>IF(H12="Pendiente",ROW(),"")</f>
        <v/>
      </c>
    </row>
    <row r="13">
      <c r="B13" s="10">
        <f>Sorteo!B13</f>
        <v/>
      </c>
      <c r="C13" s="10">
        <f>Sorteo!C13</f>
        <v/>
      </c>
      <c r="D13" s="19" t="inlineStr">
        <is>
          <t>Auriculares con cable</t>
        </is>
      </c>
      <c r="E13" s="34" t="n">
        <v>19.9</v>
      </c>
      <c r="F13" s="25" t="inlineStr">
        <is>
          <t>Sí</t>
        </is>
      </c>
      <c r="G13" s="25" t="inlineStr">
        <is>
          <t>No</t>
        </is>
      </c>
      <c r="H13" s="26">
        <f>IF(B13="","",IF(G13="Sí","Entregado",IF(F13="Sí","Comprado","Pendiente")))</f>
        <v/>
      </c>
      <c r="I13" s="24">
        <f>IF(OR(B13="",E13=""),"",IF(E13&lt;=Participantes!$F$5,"Dentro","Se pasa"))</f>
        <v/>
      </c>
      <c r="J13" s="30">
        <f>IF(OR(B13="",E13=""),"",Participantes!$F$5-E13)</f>
        <v/>
      </c>
      <c r="K13" s="35">
        <f>IF(H13="Pendiente",ROW(),"")</f>
        <v/>
      </c>
    </row>
    <row r="14">
      <c r="B14" s="10">
        <f>Sorteo!B14</f>
        <v/>
      </c>
      <c r="C14" s="10">
        <f>Sorteo!C14</f>
        <v/>
      </c>
      <c r="D14" s="19" t="inlineStr">
        <is>
          <t>Cojín decorativo</t>
        </is>
      </c>
      <c r="E14" s="34" t="n">
        <v>13</v>
      </c>
      <c r="F14" s="25" t="inlineStr">
        <is>
          <t>No</t>
        </is>
      </c>
      <c r="G14" s="25" t="inlineStr">
        <is>
          <t>No</t>
        </is>
      </c>
      <c r="H14" s="26">
        <f>IF(B14="","",IF(G14="Sí","Entregado",IF(F14="Sí","Comprado","Pendiente")))</f>
        <v/>
      </c>
      <c r="I14" s="24">
        <f>IF(OR(B14="",E14=""),"",IF(E14&lt;=Participantes!$F$5,"Dentro","Se pasa"))</f>
        <v/>
      </c>
      <c r="J14" s="30">
        <f>IF(OR(B14="",E14=""),"",Participantes!$F$5-E14)</f>
        <v/>
      </c>
      <c r="K14" s="35">
        <f>IF(H14="Pendiente",ROW(),"")</f>
        <v/>
      </c>
    </row>
    <row r="15">
      <c r="B15" s="10">
        <f>Sorteo!B15</f>
        <v/>
      </c>
      <c r="C15" s="10">
        <f>Sorteo!C15</f>
        <v/>
      </c>
      <c r="D15" s="19" t="inlineStr">
        <is>
          <t>Juego de mesa de cartas</t>
        </is>
      </c>
      <c r="E15" s="34" t="n">
        <v>21.5</v>
      </c>
      <c r="F15" s="25" t="inlineStr">
        <is>
          <t>Sí</t>
        </is>
      </c>
      <c r="G15" s="25" t="inlineStr">
        <is>
          <t>No</t>
        </is>
      </c>
      <c r="H15" s="26">
        <f>IF(B15="","",IF(G15="Sí","Entregado",IF(F15="Sí","Comprado","Pendiente")))</f>
        <v/>
      </c>
      <c r="I15" s="24">
        <f>IF(OR(B15="",E15=""),"",IF(E15&lt;=Participantes!$F$5,"Dentro","Se pasa"))</f>
        <v/>
      </c>
      <c r="J15" s="30">
        <f>IF(OR(B15="",E15=""),"",Participantes!$F$5-E15)</f>
        <v/>
      </c>
      <c r="K15" s="35">
        <f>IF(H15="Pendiente",ROW(),"")</f>
        <v/>
      </c>
    </row>
    <row r="16">
      <c r="B16" s="10">
        <f>Sorteo!B16</f>
        <v/>
      </c>
      <c r="C16" s="10">
        <f>Sorteo!C16</f>
        <v/>
      </c>
      <c r="D16" s="19" t="inlineStr">
        <is>
          <t>Camiseta friki</t>
        </is>
      </c>
      <c r="E16" s="34" t="n">
        <v>18</v>
      </c>
      <c r="F16" s="25" t="inlineStr">
        <is>
          <t>Sí</t>
        </is>
      </c>
      <c r="G16" s="25" t="inlineStr">
        <is>
          <t>Sí</t>
        </is>
      </c>
      <c r="H16" s="26">
        <f>IF(B16="","",IF(G16="Sí","Entregado",IF(F16="Sí","Comprado","Pendiente")))</f>
        <v/>
      </c>
      <c r="I16" s="24">
        <f>IF(OR(B16="",E16=""),"",IF(E16&lt;=Participantes!$F$5,"Dentro","Se pasa"))</f>
        <v/>
      </c>
      <c r="J16" s="30">
        <f>IF(OR(B16="",E16=""),"",Participantes!$F$5-E16)</f>
        <v/>
      </c>
      <c r="K16" s="35">
        <f>IF(H16="Pendiente",ROW(),"")</f>
        <v/>
      </c>
    </row>
    <row r="17">
      <c r="B17" s="10">
        <f>Sorteo!B17</f>
        <v/>
      </c>
      <c r="C17" s="10">
        <f>Sorteo!C17</f>
        <v/>
      </c>
      <c r="D17" s="19" t="inlineStr">
        <is>
          <t>Linterna frontal</t>
        </is>
      </c>
      <c r="E17" s="34" t="n"/>
      <c r="F17" s="25" t="inlineStr">
        <is>
          <t>No</t>
        </is>
      </c>
      <c r="G17" s="25" t="inlineStr">
        <is>
          <t>No</t>
        </is>
      </c>
      <c r="H17" s="26">
        <f>IF(B17="","",IF(G17="Sí","Entregado",IF(F17="Sí","Comprado","Pendiente")))</f>
        <v/>
      </c>
      <c r="I17" s="24">
        <f>IF(OR(B17="",E17=""),"",IF(E17&lt;=Participantes!$F$5,"Dentro","Se pasa"))</f>
        <v/>
      </c>
      <c r="J17" s="30">
        <f>IF(OR(B17="",E17=""),"",Participantes!$F$5-E17)</f>
        <v/>
      </c>
      <c r="K17" s="35">
        <f>IF(H17="Pendiente",ROW(),"")</f>
        <v/>
      </c>
    </row>
    <row r="18">
      <c r="B18" s="10">
        <f>Sorteo!B18</f>
        <v/>
      </c>
      <c r="C18" s="10">
        <f>Sorteo!C18</f>
        <v/>
      </c>
      <c r="D18" s="19" t="inlineStr">
        <is>
          <t>Set de velas aromáticas</t>
        </is>
      </c>
      <c r="E18" s="34" t="n">
        <v>15</v>
      </c>
      <c r="F18" s="25" t="inlineStr">
        <is>
          <t>Sí</t>
        </is>
      </c>
      <c r="G18" s="25" t="inlineStr">
        <is>
          <t>No</t>
        </is>
      </c>
      <c r="H18" s="26">
        <f>IF(B18="","",IF(G18="Sí","Entregado",IF(F18="Sí","Comprado","Pendiente")))</f>
        <v/>
      </c>
      <c r="I18" s="24">
        <f>IF(OR(B18="",E18=""),"",IF(E18&lt;=Participantes!$F$5,"Dentro","Se pasa"))</f>
        <v/>
      </c>
      <c r="J18" s="30">
        <f>IF(OR(B18="",E18=""),"",Participantes!$F$5-E18)</f>
        <v/>
      </c>
      <c r="K18" s="35">
        <f>IF(H18="Pendiente",ROW(),"")</f>
        <v/>
      </c>
    </row>
    <row r="19">
      <c r="B19" s="10">
        <f>Sorteo!B19</f>
        <v/>
      </c>
      <c r="C19" s="10">
        <f>Sorteo!C19</f>
        <v/>
      </c>
      <c r="D19" s="19" t="inlineStr">
        <is>
          <t>Café de especialidad</t>
        </is>
      </c>
      <c r="E19" s="34" t="n"/>
      <c r="F19" s="25" t="inlineStr">
        <is>
          <t>No</t>
        </is>
      </c>
      <c r="G19" s="25" t="inlineStr">
        <is>
          <t>No</t>
        </is>
      </c>
      <c r="H19" s="26">
        <f>IF(B19="","",IF(G19="Sí","Entregado",IF(F19="Sí","Comprado","Pendiente")))</f>
        <v/>
      </c>
      <c r="I19" s="24">
        <f>IF(OR(B19="",E19=""),"",IF(E19&lt;=Participantes!$F$5,"Dentro","Se pasa"))</f>
        <v/>
      </c>
      <c r="J19" s="30">
        <f>IF(OR(B19="",E19=""),"",Participantes!$F$5-E19)</f>
        <v/>
      </c>
      <c r="K19" s="35">
        <f>IF(H19="Pendiente",ROW(),"")</f>
        <v/>
      </c>
    </row>
    <row r="20">
      <c r="B20" s="10">
        <f>Sorteo!B20</f>
        <v/>
      </c>
      <c r="C20" s="10">
        <f>Sorteo!C20</f>
        <v/>
      </c>
      <c r="D20" s="19" t="inlineStr">
        <is>
          <t>Especias del mundo</t>
        </is>
      </c>
      <c r="E20" s="34" t="n">
        <v>14</v>
      </c>
      <c r="F20" s="25" t="inlineStr">
        <is>
          <t>Sí</t>
        </is>
      </c>
      <c r="G20" s="25" t="inlineStr">
        <is>
          <t>No</t>
        </is>
      </c>
      <c r="H20" s="26">
        <f>IF(B20="","",IF(G20="Sí","Entregado",IF(F20="Sí","Comprado","Pendiente")))</f>
        <v/>
      </c>
      <c r="I20" s="24">
        <f>IF(OR(B20="",E20=""),"",IF(E20&lt;=Participantes!$F$5,"Dentro","Se pasa"))</f>
        <v/>
      </c>
      <c r="J20" s="30">
        <f>IF(OR(B20="",E20=""),"",Participantes!$F$5-E20)</f>
        <v/>
      </c>
      <c r="K20" s="35">
        <f>IF(H20="Pendiente",ROW(),"")</f>
        <v/>
      </c>
    </row>
    <row r="21">
      <c r="B21" s="10">
        <f>Sorteo!B21</f>
        <v/>
      </c>
      <c r="C21" s="10">
        <f>Sorteo!C21</f>
        <v/>
      </c>
      <c r="D21" s="19" t="n"/>
      <c r="E21" s="34" t="n"/>
      <c r="F21" s="25" t="n"/>
      <c r="G21" s="25" t="n"/>
      <c r="H21" s="26">
        <f>IF(B21="","",IF(G21="Sí","Entregado",IF(F21="Sí","Comprado","Pendiente")))</f>
        <v/>
      </c>
      <c r="I21" s="24">
        <f>IF(OR(B21="",E21=""),"",IF(E21&lt;=Participantes!$F$5,"Dentro","Se pasa"))</f>
        <v/>
      </c>
      <c r="J21" s="30">
        <f>IF(OR(B21="",E21=""),"",Participantes!$F$5-E21)</f>
        <v/>
      </c>
      <c r="K21" s="35">
        <f>IF(H21="Pendiente",ROW(),"")</f>
        <v/>
      </c>
    </row>
    <row r="22">
      <c r="B22" s="10">
        <f>Sorteo!B22</f>
        <v/>
      </c>
      <c r="C22" s="10">
        <f>Sorteo!C22</f>
        <v/>
      </c>
      <c r="D22" s="19" t="n"/>
      <c r="E22" s="34" t="n"/>
      <c r="F22" s="25" t="n"/>
      <c r="G22" s="25" t="n"/>
      <c r="H22" s="26">
        <f>IF(B22="","",IF(G22="Sí","Entregado",IF(F22="Sí","Comprado","Pendiente")))</f>
        <v/>
      </c>
      <c r="I22" s="24">
        <f>IF(OR(B22="",E22=""),"",IF(E22&lt;=Participantes!$F$5,"Dentro","Se pasa"))</f>
        <v/>
      </c>
      <c r="J22" s="30">
        <f>IF(OR(B22="",E22=""),"",Participantes!$F$5-E22)</f>
        <v/>
      </c>
      <c r="K22" s="35">
        <f>IF(H22="Pendiente",ROW(),"")</f>
        <v/>
      </c>
    </row>
    <row r="23">
      <c r="B23" s="10">
        <f>Sorteo!B23</f>
        <v/>
      </c>
      <c r="C23" s="10">
        <f>Sorteo!C23</f>
        <v/>
      </c>
      <c r="D23" s="19" t="n"/>
      <c r="E23" s="34" t="n"/>
      <c r="F23" s="25" t="n"/>
      <c r="G23" s="25" t="n"/>
      <c r="H23" s="26">
        <f>IF(B23="","",IF(G23="Sí","Entregado",IF(F23="Sí","Comprado","Pendiente")))</f>
        <v/>
      </c>
      <c r="I23" s="24">
        <f>IF(OR(B23="",E23=""),"",IF(E23&lt;=Participantes!$F$5,"Dentro","Se pasa"))</f>
        <v/>
      </c>
      <c r="J23" s="30">
        <f>IF(OR(B23="",E23=""),"",Participantes!$F$5-E23)</f>
        <v/>
      </c>
      <c r="K23" s="35">
        <f>IF(H23="Pendiente",ROW(),"")</f>
        <v/>
      </c>
    </row>
    <row r="24">
      <c r="B24" s="10">
        <f>Sorteo!B24</f>
        <v/>
      </c>
      <c r="C24" s="10">
        <f>Sorteo!C24</f>
        <v/>
      </c>
      <c r="D24" s="19" t="n"/>
      <c r="E24" s="34" t="n"/>
      <c r="F24" s="25" t="n"/>
      <c r="G24" s="25" t="n"/>
      <c r="H24" s="26">
        <f>IF(B24="","",IF(G24="Sí","Entregado",IF(F24="Sí","Comprado","Pendiente")))</f>
        <v/>
      </c>
      <c r="I24" s="24">
        <f>IF(OR(B24="",E24=""),"",IF(E24&lt;=Participantes!$F$5,"Dentro","Se pasa"))</f>
        <v/>
      </c>
      <c r="J24" s="30">
        <f>IF(OR(B24="",E24=""),"",Participantes!$F$5-E24)</f>
        <v/>
      </c>
      <c r="K24" s="35">
        <f>IF(H24="Pendiente",ROW(),"")</f>
        <v/>
      </c>
    </row>
    <row r="25">
      <c r="B25" s="10">
        <f>Sorteo!B25</f>
        <v/>
      </c>
      <c r="C25" s="10">
        <f>Sorteo!C25</f>
        <v/>
      </c>
      <c r="D25" s="19" t="n"/>
      <c r="E25" s="34" t="n"/>
      <c r="F25" s="25" t="n"/>
      <c r="G25" s="25" t="n"/>
      <c r="H25" s="26">
        <f>IF(B25="","",IF(G25="Sí","Entregado",IF(F25="Sí","Comprado","Pendiente")))</f>
        <v/>
      </c>
      <c r="I25" s="24">
        <f>IF(OR(B25="",E25=""),"",IF(E25&lt;=Participantes!$F$5,"Dentro","Se pasa"))</f>
        <v/>
      </c>
      <c r="J25" s="30">
        <f>IF(OR(B25="",E25=""),"",Participantes!$F$5-E25)</f>
        <v/>
      </c>
      <c r="K25" s="35">
        <f>IF(H25="Pendiente",ROW(),"")</f>
        <v/>
      </c>
    </row>
    <row r="26">
      <c r="B26" s="10">
        <f>Sorteo!B26</f>
        <v/>
      </c>
      <c r="C26" s="10">
        <f>Sorteo!C26</f>
        <v/>
      </c>
      <c r="D26" s="19" t="n"/>
      <c r="E26" s="34" t="n"/>
      <c r="F26" s="25" t="n"/>
      <c r="G26" s="25" t="n"/>
      <c r="H26" s="26">
        <f>IF(B26="","",IF(G26="Sí","Entregado",IF(F26="Sí","Comprado","Pendiente")))</f>
        <v/>
      </c>
      <c r="I26" s="24">
        <f>IF(OR(B26="",E26=""),"",IF(E26&lt;=Participantes!$F$5,"Dentro","Se pasa"))</f>
        <v/>
      </c>
      <c r="J26" s="30">
        <f>IF(OR(B26="",E26=""),"",Participantes!$F$5-E26)</f>
        <v/>
      </c>
      <c r="K26" s="35">
        <f>IF(H26="Pendiente",ROW(),"")</f>
        <v/>
      </c>
    </row>
    <row r="27">
      <c r="B27" s="10">
        <f>Sorteo!B27</f>
        <v/>
      </c>
      <c r="C27" s="10">
        <f>Sorteo!C27</f>
        <v/>
      </c>
      <c r="D27" s="19" t="n"/>
      <c r="E27" s="34" t="n"/>
      <c r="F27" s="25" t="n"/>
      <c r="G27" s="25" t="n"/>
      <c r="H27" s="26">
        <f>IF(B27="","",IF(G27="Sí","Entregado",IF(F27="Sí","Comprado","Pendiente")))</f>
        <v/>
      </c>
      <c r="I27" s="24">
        <f>IF(OR(B27="",E27=""),"",IF(E27&lt;=Participantes!$F$5,"Dentro","Se pasa"))</f>
        <v/>
      </c>
      <c r="J27" s="30">
        <f>IF(OR(B27="",E27=""),"",Participantes!$F$5-E27)</f>
        <v/>
      </c>
      <c r="K27" s="35">
        <f>IF(H27="Pendiente",ROW(),"")</f>
        <v/>
      </c>
    </row>
    <row r="28">
      <c r="B28" s="10">
        <f>Sorteo!B28</f>
        <v/>
      </c>
      <c r="C28" s="10">
        <f>Sorteo!C28</f>
        <v/>
      </c>
      <c r="D28" s="19" t="n"/>
      <c r="E28" s="34" t="n"/>
      <c r="F28" s="25" t="n"/>
      <c r="G28" s="25" t="n"/>
      <c r="H28" s="26">
        <f>IF(B28="","",IF(G28="Sí","Entregado",IF(F28="Sí","Comprado","Pendiente")))</f>
        <v/>
      </c>
      <c r="I28" s="24">
        <f>IF(OR(B28="",E28=""),"",IF(E28&lt;=Participantes!$F$5,"Dentro","Se pasa"))</f>
        <v/>
      </c>
      <c r="J28" s="30">
        <f>IF(OR(B28="",E28=""),"",Participantes!$F$5-E28)</f>
        <v/>
      </c>
      <c r="K28" s="35">
        <f>IF(H28="Pendiente",ROW(),"")</f>
        <v/>
      </c>
    </row>
    <row r="29">
      <c r="B29" s="10">
        <f>Sorteo!B29</f>
        <v/>
      </c>
      <c r="C29" s="10">
        <f>Sorteo!C29</f>
        <v/>
      </c>
      <c r="D29" s="19" t="n"/>
      <c r="E29" s="34" t="n"/>
      <c r="F29" s="25" t="n"/>
      <c r="G29" s="25" t="n"/>
      <c r="H29" s="26">
        <f>IF(B29="","",IF(G29="Sí","Entregado",IF(F29="Sí","Comprado","Pendiente")))</f>
        <v/>
      </c>
      <c r="I29" s="24">
        <f>IF(OR(B29="",E29=""),"",IF(E29&lt;=Participantes!$F$5,"Dentro","Se pasa"))</f>
        <v/>
      </c>
      <c r="J29" s="30">
        <f>IF(OR(B29="",E29=""),"",Participantes!$F$5-E29)</f>
        <v/>
      </c>
      <c r="K29" s="35">
        <f>IF(H29="Pendiente",ROW(),"")</f>
        <v/>
      </c>
    </row>
    <row r="30">
      <c r="B30" s="10">
        <f>Sorteo!B30</f>
        <v/>
      </c>
      <c r="C30" s="10">
        <f>Sorteo!C30</f>
        <v/>
      </c>
      <c r="D30" s="19" t="n"/>
      <c r="E30" s="34" t="n"/>
      <c r="F30" s="25" t="n"/>
      <c r="G30" s="25" t="n"/>
      <c r="H30" s="26">
        <f>IF(B30="","",IF(G30="Sí","Entregado",IF(F30="Sí","Comprado","Pendiente")))</f>
        <v/>
      </c>
      <c r="I30" s="24">
        <f>IF(OR(B30="",E30=""),"",IF(E30&lt;=Participantes!$F$5,"Dentro","Se pasa"))</f>
        <v/>
      </c>
      <c r="J30" s="30">
        <f>IF(OR(B30="",E30=""),"",Participantes!$F$5-E30)</f>
        <v/>
      </c>
      <c r="K30" s="35">
        <f>IF(H30="Pendiente",ROW(),"")</f>
        <v/>
      </c>
    </row>
    <row r="31">
      <c r="B31" s="10">
        <f>Sorteo!B31</f>
        <v/>
      </c>
      <c r="C31" s="10">
        <f>Sorteo!C31</f>
        <v/>
      </c>
      <c r="D31" s="19" t="n"/>
      <c r="E31" s="34" t="n"/>
      <c r="F31" s="25" t="n"/>
      <c r="G31" s="25" t="n"/>
      <c r="H31" s="26">
        <f>IF(B31="","",IF(G31="Sí","Entregado",IF(F31="Sí","Comprado","Pendiente")))</f>
        <v/>
      </c>
      <c r="I31" s="24">
        <f>IF(OR(B31="",E31=""),"",IF(E31&lt;=Participantes!$F$5,"Dentro","Se pasa"))</f>
        <v/>
      </c>
      <c r="J31" s="30">
        <f>IF(OR(B31="",E31=""),"",Participantes!$F$5-E31)</f>
        <v/>
      </c>
      <c r="K31" s="35">
        <f>IF(H31="Pendiente",ROW(),"")</f>
        <v/>
      </c>
    </row>
    <row r="32">
      <c r="B32" s="10">
        <f>Sorteo!B32</f>
        <v/>
      </c>
      <c r="C32" s="10">
        <f>Sorteo!C32</f>
        <v/>
      </c>
      <c r="D32" s="19" t="n"/>
      <c r="E32" s="34" t="n"/>
      <c r="F32" s="25" t="n"/>
      <c r="G32" s="25" t="n"/>
      <c r="H32" s="26">
        <f>IF(B32="","",IF(G32="Sí","Entregado",IF(F32="Sí","Comprado","Pendiente")))</f>
        <v/>
      </c>
      <c r="I32" s="24">
        <f>IF(OR(B32="",E32=""),"",IF(E32&lt;=Participantes!$F$5,"Dentro","Se pasa"))</f>
        <v/>
      </c>
      <c r="J32" s="30">
        <f>IF(OR(B32="",E32=""),"",Participantes!$F$5-E32)</f>
        <v/>
      </c>
      <c r="K32" s="35">
        <f>IF(H32="Pendiente",ROW(),"")</f>
        <v/>
      </c>
    </row>
    <row r="33">
      <c r="B33" s="10">
        <f>Sorteo!B33</f>
        <v/>
      </c>
      <c r="C33" s="10">
        <f>Sorteo!C33</f>
        <v/>
      </c>
      <c r="D33" s="19" t="n"/>
      <c r="E33" s="34" t="n"/>
      <c r="F33" s="25" t="n"/>
      <c r="G33" s="25" t="n"/>
      <c r="H33" s="26">
        <f>IF(B33="","",IF(G33="Sí","Entregado",IF(F33="Sí","Comprado","Pendiente")))</f>
        <v/>
      </c>
      <c r="I33" s="24">
        <f>IF(OR(B33="",E33=""),"",IF(E33&lt;=Participantes!$F$5,"Dentro","Se pasa"))</f>
        <v/>
      </c>
      <c r="J33" s="30">
        <f>IF(OR(B33="",E33=""),"",Participantes!$F$5-E33)</f>
        <v/>
      </c>
      <c r="K33" s="35">
        <f>IF(H33="Pendiente",ROW(),"")</f>
        <v/>
      </c>
    </row>
    <row r="34">
      <c r="B34" s="10">
        <f>Sorteo!B34</f>
        <v/>
      </c>
      <c r="C34" s="10">
        <f>Sorteo!C34</f>
        <v/>
      </c>
      <c r="D34" s="19" t="n"/>
      <c r="E34" s="34" t="n"/>
      <c r="F34" s="25" t="n"/>
      <c r="G34" s="25" t="n"/>
      <c r="H34" s="26">
        <f>IF(B34="","",IF(G34="Sí","Entregado",IF(F34="Sí","Comprado","Pendiente")))</f>
        <v/>
      </c>
      <c r="I34" s="24">
        <f>IF(OR(B34="",E34=""),"",IF(E34&lt;=Participantes!$F$5,"Dentro","Se pasa"))</f>
        <v/>
      </c>
      <c r="J34" s="30">
        <f>IF(OR(B34="",E34=""),"",Participantes!$F$5-E34)</f>
        <v/>
      </c>
      <c r="K34" s="35">
        <f>IF(H34="Pendiente",ROW(),"")</f>
        <v/>
      </c>
    </row>
    <row r="35">
      <c r="B35" s="10">
        <f>Sorteo!B35</f>
        <v/>
      </c>
      <c r="C35" s="10">
        <f>Sorteo!C35</f>
        <v/>
      </c>
      <c r="D35" s="19" t="n"/>
      <c r="E35" s="34" t="n"/>
      <c r="F35" s="25" t="n"/>
      <c r="G35" s="25" t="n"/>
      <c r="H35" s="26">
        <f>IF(B35="","",IF(G35="Sí","Entregado",IF(F35="Sí","Comprado","Pendiente")))</f>
        <v/>
      </c>
      <c r="I35" s="24">
        <f>IF(OR(B35="",E35=""),"",IF(E35&lt;=Participantes!$F$5,"Dentro","Se pasa"))</f>
        <v/>
      </c>
      <c r="J35" s="30">
        <f>IF(OR(B35="",E35=""),"",Participantes!$F$5-E35)</f>
        <v/>
      </c>
      <c r="K35" s="35">
        <f>IF(H35="Pendiente",ROW(),"")</f>
        <v/>
      </c>
    </row>
    <row r="36">
      <c r="B36" s="10">
        <f>Sorteo!B36</f>
        <v/>
      </c>
      <c r="C36" s="10">
        <f>Sorteo!C36</f>
        <v/>
      </c>
      <c r="D36" s="19" t="n"/>
      <c r="E36" s="34" t="n"/>
      <c r="F36" s="25" t="n"/>
      <c r="G36" s="25" t="n"/>
      <c r="H36" s="26">
        <f>IF(B36="","",IF(G36="Sí","Entregado",IF(F36="Sí","Comprado","Pendiente")))</f>
        <v/>
      </c>
      <c r="I36" s="24">
        <f>IF(OR(B36="",E36=""),"",IF(E36&lt;=Participantes!$F$5,"Dentro","Se pasa"))</f>
        <v/>
      </c>
      <c r="J36" s="30">
        <f>IF(OR(B36="",E36=""),"",Participantes!$F$5-E36)</f>
        <v/>
      </c>
      <c r="K36" s="35">
        <f>IF(H36="Pendiente",ROW(),"")</f>
        <v/>
      </c>
    </row>
    <row r="37">
      <c r="B37" s="10">
        <f>Sorteo!B37</f>
        <v/>
      </c>
      <c r="C37" s="10">
        <f>Sorteo!C37</f>
        <v/>
      </c>
      <c r="D37" s="19" t="n"/>
      <c r="E37" s="34" t="n"/>
      <c r="F37" s="25" t="n"/>
      <c r="G37" s="25" t="n"/>
      <c r="H37" s="26">
        <f>IF(B37="","",IF(G37="Sí","Entregado",IF(F37="Sí","Comprado","Pendiente")))</f>
        <v/>
      </c>
      <c r="I37" s="24">
        <f>IF(OR(B37="",E37=""),"",IF(E37&lt;=Participantes!$F$5,"Dentro","Se pasa"))</f>
        <v/>
      </c>
      <c r="J37" s="30">
        <f>IF(OR(B37="",E37=""),"",Participantes!$F$5-E37)</f>
        <v/>
      </c>
      <c r="K37" s="35">
        <f>IF(H37="Pendiente",ROW(),"")</f>
        <v/>
      </c>
    </row>
    <row r="38">
      <c r="B38" s="10">
        <f>Sorteo!B38</f>
        <v/>
      </c>
      <c r="C38" s="10">
        <f>Sorteo!C38</f>
        <v/>
      </c>
      <c r="D38" s="19" t="n"/>
      <c r="E38" s="34" t="n"/>
      <c r="F38" s="25" t="n"/>
      <c r="G38" s="25" t="n"/>
      <c r="H38" s="26">
        <f>IF(B38="","",IF(G38="Sí","Entregado",IF(F38="Sí","Comprado","Pendiente")))</f>
        <v/>
      </c>
      <c r="I38" s="24">
        <f>IF(OR(B38="",E38=""),"",IF(E38&lt;=Participantes!$F$5,"Dentro","Se pasa"))</f>
        <v/>
      </c>
      <c r="J38" s="30">
        <f>IF(OR(B38="",E38=""),"",Participantes!$F$5-E38)</f>
        <v/>
      </c>
      <c r="K38" s="35">
        <f>IF(H38="Pendiente",ROW(),"")</f>
        <v/>
      </c>
    </row>
    <row r="39">
      <c r="B39" s="10">
        <f>Sorteo!B39</f>
        <v/>
      </c>
      <c r="C39" s="10">
        <f>Sorteo!C39</f>
        <v/>
      </c>
      <c r="D39" s="19" t="n"/>
      <c r="E39" s="34" t="n"/>
      <c r="F39" s="25" t="n"/>
      <c r="G39" s="25" t="n"/>
      <c r="H39" s="26">
        <f>IF(B39="","",IF(G39="Sí","Entregado",IF(F39="Sí","Comprado","Pendiente")))</f>
        <v/>
      </c>
      <c r="I39" s="24">
        <f>IF(OR(B39="",E39=""),"",IF(E39&lt;=Participantes!$F$5,"Dentro","Se pasa"))</f>
        <v/>
      </c>
      <c r="J39" s="30">
        <f>IF(OR(B39="",E39=""),"",Participantes!$F$5-E39)</f>
        <v/>
      </c>
      <c r="K39" s="35">
        <f>IF(H39="Pendiente",ROW(),"")</f>
        <v/>
      </c>
    </row>
    <row r="40">
      <c r="B40" s="10">
        <f>Sorteo!B40</f>
        <v/>
      </c>
      <c r="C40" s="10">
        <f>Sorteo!C40</f>
        <v/>
      </c>
      <c r="D40" s="19" t="n"/>
      <c r="E40" s="34" t="n"/>
      <c r="F40" s="25" t="n"/>
      <c r="G40" s="25" t="n"/>
      <c r="H40" s="26">
        <f>IF(B40="","",IF(G40="Sí","Entregado",IF(F40="Sí","Comprado","Pendiente")))</f>
        <v/>
      </c>
      <c r="I40" s="24">
        <f>IF(OR(B40="",E40=""),"",IF(E40&lt;=Participantes!$F$5,"Dentro","Se pasa"))</f>
        <v/>
      </c>
      <c r="J40" s="30">
        <f>IF(OR(B40="",E40=""),"",Participantes!$F$5-E40)</f>
        <v/>
      </c>
      <c r="K40" s="35">
        <f>IF(H40="Pendiente",ROW(),"")</f>
        <v/>
      </c>
    </row>
    <row r="41">
      <c r="B41" s="10">
        <f>Sorteo!B41</f>
        <v/>
      </c>
      <c r="C41" s="10">
        <f>Sorteo!C41</f>
        <v/>
      </c>
      <c r="D41" s="19" t="n"/>
      <c r="E41" s="34" t="n"/>
      <c r="F41" s="25" t="n"/>
      <c r="G41" s="25" t="n"/>
      <c r="H41" s="26">
        <f>IF(B41="","",IF(G41="Sí","Entregado",IF(F41="Sí","Comprado","Pendiente")))</f>
        <v/>
      </c>
      <c r="I41" s="24">
        <f>IF(OR(B41="",E41=""),"",IF(E41&lt;=Participantes!$F$5,"Dentro","Se pasa"))</f>
        <v/>
      </c>
      <c r="J41" s="30">
        <f>IF(OR(B41="",E41=""),"",Participantes!$F$5-E41)</f>
        <v/>
      </c>
      <c r="K41" s="35">
        <f>IF(H41="Pendiente",ROW(),"")</f>
        <v/>
      </c>
    </row>
    <row r="42">
      <c r="B42" s="10">
        <f>Sorteo!B42</f>
        <v/>
      </c>
      <c r="C42" s="10">
        <f>Sorteo!C42</f>
        <v/>
      </c>
      <c r="D42" s="19" t="n"/>
      <c r="E42" s="34" t="n"/>
      <c r="F42" s="25" t="n"/>
      <c r="G42" s="25" t="n"/>
      <c r="H42" s="26">
        <f>IF(B42="","",IF(G42="Sí","Entregado",IF(F42="Sí","Comprado","Pendiente")))</f>
        <v/>
      </c>
      <c r="I42" s="24">
        <f>IF(OR(B42="",E42=""),"",IF(E42&lt;=Participantes!$F$5,"Dentro","Se pasa"))</f>
        <v/>
      </c>
      <c r="J42" s="30">
        <f>IF(OR(B42="",E42=""),"",Participantes!$F$5-E42)</f>
        <v/>
      </c>
      <c r="K42" s="35">
        <f>IF(H42="Pendiente",ROW(),"")</f>
        <v/>
      </c>
    </row>
    <row r="43">
      <c r="B43" s="10">
        <f>Sorteo!B43</f>
        <v/>
      </c>
      <c r="C43" s="10">
        <f>Sorteo!C43</f>
        <v/>
      </c>
      <c r="D43" s="19" t="n"/>
      <c r="E43" s="34" t="n"/>
      <c r="F43" s="25" t="n"/>
      <c r="G43" s="25" t="n"/>
      <c r="H43" s="26">
        <f>IF(B43="","",IF(G43="Sí","Entregado",IF(F43="Sí","Comprado","Pendiente")))</f>
        <v/>
      </c>
      <c r="I43" s="24">
        <f>IF(OR(B43="",E43=""),"",IF(E43&lt;=Participantes!$F$5,"Dentro","Se pasa"))</f>
        <v/>
      </c>
      <c r="J43" s="30">
        <f>IF(OR(B43="",E43=""),"",Participantes!$F$5-E43)</f>
        <v/>
      </c>
      <c r="K43" s="35">
        <f>IF(H43="Pendiente",ROW(),"")</f>
        <v/>
      </c>
    </row>
    <row r="44">
      <c r="B44" s="10">
        <f>Sorteo!B44</f>
        <v/>
      </c>
      <c r="C44" s="10">
        <f>Sorteo!C44</f>
        <v/>
      </c>
      <c r="D44" s="19" t="n"/>
      <c r="E44" s="34" t="n"/>
      <c r="F44" s="25" t="n"/>
      <c r="G44" s="25" t="n"/>
      <c r="H44" s="26">
        <f>IF(B44="","",IF(G44="Sí","Entregado",IF(F44="Sí","Comprado","Pendiente")))</f>
        <v/>
      </c>
      <c r="I44" s="24">
        <f>IF(OR(B44="",E44=""),"",IF(E44&lt;=Participantes!$F$5,"Dentro","Se pasa"))</f>
        <v/>
      </c>
      <c r="J44" s="30">
        <f>IF(OR(B44="",E44=""),"",Participantes!$F$5-E44)</f>
        <v/>
      </c>
      <c r="K44" s="35">
        <f>IF(H44="Pendiente",ROW(),"")</f>
        <v/>
      </c>
    </row>
    <row r="45">
      <c r="B45" s="10">
        <f>Sorteo!B45</f>
        <v/>
      </c>
      <c r="C45" s="10">
        <f>Sorteo!C45</f>
        <v/>
      </c>
      <c r="D45" s="19" t="n"/>
      <c r="E45" s="34" t="n"/>
      <c r="F45" s="25" t="n"/>
      <c r="G45" s="25" t="n"/>
      <c r="H45" s="26">
        <f>IF(B45="","",IF(G45="Sí","Entregado",IF(F45="Sí","Comprado","Pendiente")))</f>
        <v/>
      </c>
      <c r="I45" s="24">
        <f>IF(OR(B45="",E45=""),"",IF(E45&lt;=Participantes!$F$5,"Dentro","Se pasa"))</f>
        <v/>
      </c>
      <c r="J45" s="30">
        <f>IF(OR(B45="",E45=""),"",Participantes!$F$5-E45)</f>
        <v/>
      </c>
      <c r="K45" s="35">
        <f>IF(H45="Pendiente",ROW(),"")</f>
        <v/>
      </c>
    </row>
    <row r="46">
      <c r="B46" s="10">
        <f>Sorteo!B46</f>
        <v/>
      </c>
      <c r="C46" s="10">
        <f>Sorteo!C46</f>
        <v/>
      </c>
      <c r="D46" s="19" t="n"/>
      <c r="E46" s="34" t="n"/>
      <c r="F46" s="25" t="n"/>
      <c r="G46" s="25" t="n"/>
      <c r="H46" s="26">
        <f>IF(B46="","",IF(G46="Sí","Entregado",IF(F46="Sí","Comprado","Pendiente")))</f>
        <v/>
      </c>
      <c r="I46" s="24">
        <f>IF(OR(B46="",E46=""),"",IF(E46&lt;=Participantes!$F$5,"Dentro","Se pasa"))</f>
        <v/>
      </c>
      <c r="J46" s="30">
        <f>IF(OR(B46="",E46=""),"",Participantes!$F$5-E46)</f>
        <v/>
      </c>
      <c r="K46" s="35">
        <f>IF(H46="Pendiente",ROW(),"")</f>
        <v/>
      </c>
    </row>
    <row r="47">
      <c r="B47" s="10">
        <f>Sorteo!B47</f>
        <v/>
      </c>
      <c r="C47" s="10">
        <f>Sorteo!C47</f>
        <v/>
      </c>
      <c r="D47" s="19" t="n"/>
      <c r="E47" s="34" t="n"/>
      <c r="F47" s="25" t="n"/>
      <c r="G47" s="25" t="n"/>
      <c r="H47" s="26">
        <f>IF(B47="","",IF(G47="Sí","Entregado",IF(F47="Sí","Comprado","Pendiente")))</f>
        <v/>
      </c>
      <c r="I47" s="24">
        <f>IF(OR(B47="",E47=""),"",IF(E47&lt;=Participantes!$F$5,"Dentro","Se pasa"))</f>
        <v/>
      </c>
      <c r="J47" s="30">
        <f>IF(OR(B47="",E47=""),"",Participantes!$F$5-E47)</f>
        <v/>
      </c>
      <c r="K47" s="35">
        <f>IF(H47="Pendiente",ROW(),"")</f>
        <v/>
      </c>
    </row>
    <row r="48">
      <c r="B48" s="10">
        <f>Sorteo!B48</f>
        <v/>
      </c>
      <c r="C48" s="10">
        <f>Sorteo!C48</f>
        <v/>
      </c>
      <c r="D48" s="19" t="n"/>
      <c r="E48" s="34" t="n"/>
      <c r="F48" s="25" t="n"/>
      <c r="G48" s="25" t="n"/>
      <c r="H48" s="26">
        <f>IF(B48="","",IF(G48="Sí","Entregado",IF(F48="Sí","Comprado","Pendiente")))</f>
        <v/>
      </c>
      <c r="I48" s="24">
        <f>IF(OR(B48="",E48=""),"",IF(E48&lt;=Participantes!$F$5,"Dentro","Se pasa"))</f>
        <v/>
      </c>
      <c r="J48" s="30">
        <f>IF(OR(B48="",E48=""),"",Participantes!$F$5-E48)</f>
        <v/>
      </c>
      <c r="K48" s="35">
        <f>IF(H48="Pendiente",ROW(),"")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H9:H48">
    <cfRule type="cellIs" priority="1" operator="equal" dxfId="2">
      <formula>"Entregado"</formula>
    </cfRule>
    <cfRule type="cellIs" priority="2" operator="equal" dxfId="1">
      <formula>"Comprado"</formula>
    </cfRule>
    <cfRule type="cellIs" priority="3" operator="equal" dxfId="0">
      <formula>"Pendiente"</formula>
    </cfRule>
  </conditionalFormatting>
  <conditionalFormatting sqref="I9:I48">
    <cfRule type="cellIs" priority="4" operator="equal" dxfId="0">
      <formula>"Se pasa"</formula>
    </cfRule>
  </conditionalFormatting>
  <conditionalFormatting sqref="E9:E48">
    <cfRule type="dataBar" priority="5">
      <dataBar>
        <cfvo type="num" val="0"/>
        <cfvo type="max"/>
        <color rgb="0010B981"/>
      </dataBar>
    </cfRule>
  </conditionalFormatting>
  <dataValidations count="2">
    <dataValidation sqref="F9:G48" showDropDown="0" showInputMessage="0" showErrorMessage="0" allowBlank="1" type="list">
      <formula1>=Listas!$A$2:$A$3</formula1>
    </dataValidation>
    <dataValidation sqref="E9:E48" showDropDown="0" showInputMessage="0" showErrorMessage="1" allowBlank="1" errorTitle="Precio" error="Escribe un importe igual o mayor que 0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Amigo invisible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37" t="inlineStr">
        <is>
          <t>1.  En «Participantes» escribe el nombre del evento (C5), el presupuesto máximo por regalo (F5) y la fecha del intercambio (C6).</t>
        </is>
      </c>
    </row>
    <row r="7" ht="30" customHeight="1">
      <c r="B7" s="37" t="inlineStr">
        <is>
          <t>2.  Apunta un participante por fila en la columna Nombre (hasta 40). Los nombres no pueden repetirse: añade una inicial si hay dos iguales.</t>
        </is>
      </c>
    </row>
    <row r="8" ht="30" customHeight="1">
      <c r="B8" s="37" t="inlineStr">
        <is>
          <t>3.  En la columna Grupo escribe lo mismo a las personas que no deben regalarse entre sí (parejas, hermanos, familias). Déjalo vacío si no hace falta.</t>
        </is>
      </c>
    </row>
    <row r="9" ht="30" customHeight="1">
      <c r="B9" s="37" t="inlineStr">
        <is>
          <t>4.  La columna «Nº de sorteo» ya trae un número aleatorio y fijo para cada fila. Ese orden decide el sorteo: cada uno regala a la persona siguiente y el último, al primero.</t>
        </is>
      </c>
    </row>
    <row r="10" ht="30" customHeight="1">
      <c r="B10" s="37" t="inlineStr">
        <is>
          <t>5.  Abre «Sorteo»: verás quién regala a quién, el presupuesto y un control. Si el estado dice «Sorteo válido», todos los controles son OK.</t>
        </is>
      </c>
    </row>
    <row r="11" ht="30" customHeight="1">
      <c r="B11" s="37" t="inlineStr">
        <is>
          <t>6.  Para un sorteo secreto cambia «Mostrar resultados» (C5) a «No» y que cada persona se consulte en «Consulta privada» eligiendo su nombre.</t>
        </is>
      </c>
    </row>
    <row r="12" ht="30" customHeight="1">
      <c r="B12" s="37" t="inlineStr">
        <is>
          <t>7.  Cada participante puede apuntar ideas con su precio en «Deseos». Quien tiene que regalarle las verá en su consulta privada.</t>
        </is>
      </c>
    </row>
    <row r="13" ht="30" customHeight="1">
      <c r="B13" s="37" t="inlineStr">
        <is>
          <t>8.  Según avance el evento, rellena «Regalos»: idea elegida, precio real y los desplegables ¿Comprado? y ¿Entregado?. El «Panel» lo resume todo.</t>
        </is>
      </c>
    </row>
    <row r="15">
      <c r="B15" s="8" t="inlineStr">
        <is>
          <t>CONSEJOS</t>
        </is>
      </c>
    </row>
    <row r="16" ht="30" customHeight="1">
      <c r="B16" s="37" t="inlineStr">
        <is>
          <t>•  Para repetir el sorteo, cambia los números de la columna «Nº de sorteo» (puedes teclear otros o usar =ALEATORIO() y pegar solo valores). Después borra las columnas de ideas, precios y estados de «Regalos».</t>
        </is>
      </c>
    </row>
    <row r="17" ht="30" customHeight="1">
      <c r="B17" s="37" t="inlineStr">
        <is>
          <t>•  Si la comprobación marca «Mismo grupo», cambia el Nº de sorteo de una de las dos personas por otro número hasta que todo quede en OK.</t>
        </is>
      </c>
    </row>
    <row r="18" ht="30" customHeight="1">
      <c r="B18" s="37" t="inlineStr">
        <is>
          <t>•  No ordenes la tabla de «Participantes» ni la de «Regalos» con el orden de Excel una vez empezado el evento: los datos de «Regalos» van fila a fila con los participantes.</t>
        </is>
      </c>
    </row>
    <row r="19" ht="30" customHeight="1">
      <c r="B19" s="37" t="inlineStr">
        <is>
          <t>•  Hay fórmulas preparadas hasta la fila 48 (40 participantes) en todas las hojas; no hace falta copiarlas.</t>
        </is>
      </c>
    </row>
    <row r="20" ht="30" customHeight="1">
      <c r="B20" s="37" t="inlineStr">
        <is>
          <t>•  Las hojas están protegidas sin contraseña: Revisar &gt; Desproteger hoja si quieres modificar algo. Las columnas ocultas son auxiliares: no las borres.</t>
        </is>
      </c>
    </row>
    <row r="21" ht="30" customHeight="1">
      <c r="B21" s="37" t="inlineStr">
        <is>
          <t>•  Los nombres, importes y fechas de ejemplo son ficticios. El presupuesto máximo es tuyo: la plantilla solo lo compara con los precios que apuntes.</t>
        </is>
      </c>
    </row>
    <row r="23">
      <c r="B23" s="17" t="inlineStr">
        <is>
          <t>Las celdas con fondo crema y texto azul son para rellenar; las verdes se calculan solas.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SiNo</t>
        </is>
      </c>
      <c r="B1" t="inlineStr">
        <is>
          <t>Prioridad</t>
        </is>
      </c>
    </row>
    <row r="2">
      <c r="A2" t="inlineStr">
        <is>
          <t>Sí</t>
        </is>
      </c>
      <c r="B2" t="inlineStr">
        <is>
          <t>Alta</t>
        </is>
      </c>
    </row>
    <row r="3">
      <c r="A3" t="inlineStr">
        <is>
          <t>No</t>
        </is>
      </c>
      <c r="B3" t="inlineStr">
        <is>
          <t>Media</t>
        </is>
      </c>
    </row>
    <row r="4">
      <c r="B4" t="inlineStr">
        <is>
          <t>Baja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2026-10-02T13:09:00Z</dcterms:created>
  <dcterms:modified xmlns:dcterms="http://purl.org/dc/terms/" xmlns:xsi="http://www.w3.org/2001/XMLSchema-instance" xsi:type="dcterms:W3CDTF">2026-10-02T13:09:00Z</dcterms:modified>
</cp:coreProperties>
</file>