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Recibos" sheetId="2" state="visible" r:id="rId2"/>
    <sheet xmlns:r="http://schemas.openxmlformats.org/officeDocument/2006/relationships" name="Calendario" sheetId="3" state="visible" r:id="rId3"/>
    <sheet xmlns:r="http://schemas.openxmlformats.org/officeDocument/2006/relationships" name="Pagos del mes" sheetId="4" state="visible" r:id="rId4"/>
    <sheet xmlns:r="http://schemas.openxmlformats.org/officeDocument/2006/relationships" name="Instrucciones" sheetId="5" state="visible" r:id="rId5"/>
    <sheet xmlns:r="http://schemas.openxmlformats.org/officeDocument/2006/relationships" name="Lista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.00 &quot;€&quot;"/>
    <numFmt numFmtId="165" formatCode="0.0"/>
    <numFmt numFmtId="166" formatCode="0.0000"/>
    <numFmt numFmtId="167" formatCode="yyyy-mm-dd"/>
    <numFmt numFmtId="168" formatCode="dd/mm/yyyy"/>
    <numFmt numFmtId="169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i val="1"/>
      <color rgb="006B7280"/>
      <sz val="9"/>
    </font>
    <font>
      <name val="Arial"/>
      <b val="1"/>
      <color rgb="00047857"/>
      <sz val="10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color rgb="006B7280"/>
      <sz val="8"/>
    </font>
    <font>
      <name val="Arial"/>
      <b val="1"/>
      <color rgb="000B4A2F"/>
      <sz val="11"/>
    </font>
    <font>
      <name val="Arial"/>
      <i val="1"/>
      <color rgb="006B7280"/>
      <sz val="8"/>
    </font>
    <font>
      <name val="Arial"/>
      <color rgb="0011182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3" fillId="6" borderId="0" applyAlignment="1" pivotButton="0" quotePrefix="0" xfId="0">
      <alignment horizontal="center" vertical="center" wrapText="1"/>
    </xf>
    <xf numFmtId="164" fontId="14" fillId="6" borderId="0" applyAlignment="1" pivotButton="0" quotePrefix="0" xfId="0">
      <alignment horizontal="center" vertical="center"/>
    </xf>
    <xf numFmtId="1" fontId="14" fillId="6" borderId="0" applyAlignment="1" pivotButton="0" quotePrefix="0" xfId="0">
      <alignment horizontal="center" vertical="center"/>
    </xf>
    <xf numFmtId="0" fontId="14" fillId="6" borderId="0" applyAlignment="1" pivotButton="0" quotePrefix="0" xfId="0">
      <alignment horizontal="center" vertical="center"/>
    </xf>
    <xf numFmtId="0" fontId="15" fillId="0" borderId="0" applyAlignment="1" pivotButton="0" quotePrefix="0" xfId="0">
      <alignment vertical="center"/>
    </xf>
    <xf numFmtId="0" fontId="6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/>
    </xf>
    <xf numFmtId="164" fontId="8" fillId="0" borderId="1" applyAlignment="1" pivotButton="0" quotePrefix="0" xfId="0">
      <alignment vertical="center"/>
    </xf>
    <xf numFmtId="169" fontId="8" fillId="0" borderId="1" applyAlignment="1" pivotButton="0" quotePrefix="0" xfId="0">
      <alignment horizontal="center" vertical="center"/>
    </xf>
    <xf numFmtId="1" fontId="8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164" fontId="10" fillId="5" borderId="1" applyAlignment="1" pivotButton="0" quotePrefix="0" xfId="0">
      <alignment vertical="center"/>
    </xf>
    <xf numFmtId="169" fontId="10" fillId="5" borderId="1" applyAlignment="1" pivotButton="0" quotePrefix="0" xfId="0">
      <alignment vertical="center"/>
    </xf>
    <xf numFmtId="1" fontId="10" fillId="5" borderId="1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1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7" fillId="4" borderId="1" applyAlignment="1" applyProtection="1" pivotButton="0" quotePrefix="0" xfId="0">
      <alignment vertical="center"/>
      <protection locked="0" hidden="0"/>
    </xf>
    <xf numFmtId="0" fontId="7" fillId="4" borderId="1" applyAlignment="1" applyProtection="1" pivotButton="0" quotePrefix="0" xfId="0">
      <alignment horizontal="center" vertical="center"/>
      <protection locked="0" hidden="0"/>
    </xf>
    <xf numFmtId="164" fontId="7" fillId="4" borderId="1" applyAlignment="1" applyProtection="1" pivotButton="0" quotePrefix="0" xfId="0">
      <alignment vertical="center"/>
      <protection locked="0" hidden="0"/>
    </xf>
    <xf numFmtId="1" fontId="7" fillId="4" borderId="1" applyAlignment="1" applyProtection="1" pivotButton="0" quotePrefix="0" xfId="0">
      <alignment horizontal="center" vertical="center"/>
      <protection locked="0" hidden="0"/>
    </xf>
    <xf numFmtId="165" fontId="8" fillId="0" borderId="1" applyAlignment="1" pivotButton="0" quotePrefix="0" xfId="0">
      <alignment horizontal="center" vertical="center"/>
    </xf>
    <xf numFmtId="164" fontId="5" fillId="0" borderId="1" applyAlignment="1" pivotButton="0" quotePrefix="0" xfId="0">
      <alignment vertical="center"/>
    </xf>
    <xf numFmtId="166" fontId="9" fillId="0" borderId="1" applyAlignment="1" pivotButton="0" quotePrefix="0" xfId="0">
      <alignment vertical="center"/>
    </xf>
    <xf numFmtId="0" fontId="11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center"/>
    </xf>
    <xf numFmtId="0" fontId="8" fillId="0" borderId="1" applyAlignment="1" pivotButton="0" quotePrefix="0" xfId="0">
      <alignment vertical="center"/>
    </xf>
    <xf numFmtId="0" fontId="8" fillId="0" borderId="1" applyAlignment="1" pivotButton="0" quotePrefix="0" xfId="0">
      <alignment horizontal="center" vertical="center"/>
    </xf>
    <xf numFmtId="168" fontId="7" fillId="4" borderId="1" applyAlignment="1" applyProtection="1" pivotButton="0" quotePrefix="0" xfId="0">
      <alignment horizontal="center" vertical="center"/>
      <protection locked="0" hidden="0"/>
    </xf>
    <xf numFmtId="168" fontId="8" fillId="0" borderId="1" applyAlignment="1" pivotButton="0" quotePrefix="0" xfId="0">
      <alignment horizontal="center" vertical="center"/>
    </xf>
    <xf numFmtId="1" fontId="9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/>
    </xf>
    <xf numFmtId="0" fontId="12" fillId="0" borderId="0" applyAlignment="1" pivotButton="0" quotePrefix="0" xfId="0">
      <alignment horizontal="right" vertical="center"/>
    </xf>
    <xf numFmtId="0" fontId="12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ill>
        <patternFill patternType="solid">
          <fgColor rgb="00F4FAF6"/>
          <bgColor rgb="00F4FAF6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47857"/>
      </font>
      <fill>
        <patternFill patternType="solid">
          <fgColor rgb="00D1FAE5"/>
          <b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Recibos a pagar cada mes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'Panel'!C12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'Panel'!$B$13:$B$24</f>
            </numRef>
          </cat>
          <val>
            <numRef>
              <f>'Panel'!$C$13:$C$24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Reparto del coste anual</a:t>
            </a:r>
          </a:p>
        </rich>
      </tx>
    </title>
    <plotArea>
      <pieChart>
        <varyColors val="1"/>
        <ser>
          <idx val="0"/>
          <order val="0"/>
          <tx>
            <strRef>
              <f>'Panel'!C28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'Panel'!$B$29:$B$38</f>
            </numRef>
          </cat>
          <val>
            <numRef>
              <f>'Panel'!$C$29:$C$38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6</col>
      <colOff>0</colOff>
      <row>10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26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B4A2F"/>
    <outlinePr summaryBelow="1" summaryRight="1"/>
    <pageSetUpPr fitToPage="1"/>
  </sheetPr>
  <dimension ref="B2:K40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15" customWidth="1" min="3" max="3"/>
    <col width="14" customWidth="1" min="4" max="4"/>
    <col width="16" customWidth="1" min="5" max="5"/>
    <col width="3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2" ht="34" customHeight="1">
      <c r="B2" s="1" t="inlineStr">
        <is>
          <t>Panel de recibos y pagos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B3" s="3" t="inlineStr">
        <is>
          <t>Resumen anual y del mes consultado. Todo sale de las hojas Recibos y Pagos del mes.</t>
        </is>
      </c>
    </row>
    <row r="5" ht="28" customHeight="1">
      <c r="B5" s="4" t="inlineStr">
        <is>
          <t>TOTAL ANUAL EN RECIBOS</t>
        </is>
      </c>
      <c r="D5" s="4" t="inlineStr">
        <is>
          <t>MEDIA MENSUAL</t>
        </is>
      </c>
      <c r="G5" s="4" t="inlineStr">
        <is>
          <t>RECIBOS ACTIVOS</t>
        </is>
      </c>
      <c r="I5" s="4" t="inlineStr">
        <is>
          <t>MES MÁS CARO</t>
        </is>
      </c>
    </row>
    <row r="6" ht="38" customHeight="1">
      <c r="B6" s="5">
        <f>Calendario!P50</f>
        <v/>
      </c>
      <c r="D6" s="5">
        <f>ROUND(B6/12,2)</f>
        <v/>
      </c>
      <c r="G6" s="6">
        <f>SUMPRODUCT((Recibos!$B$10:$B$49&lt;&gt;"")*(Recibos!$I$10:$I$49="Sí"))</f>
        <v/>
      </c>
      <c r="I6" s="7">
        <f>INDEX(Calendario!$D$9:$O$9,MATCH(MAX(Calendario!$D$50:$O$50),Calendario!$D$50:$O$50,0))&amp;" ("&amp;TEXT(MAX(Calendario!$D$50:$O$50),"#,##0")&amp;" €)"</f>
        <v/>
      </c>
    </row>
    <row r="8" ht="28" customHeight="1">
      <c r="B8" s="4">
        <f>"TOTAL DE "&amp;UPPER('Pagos del mes'!D5)</f>
        <v/>
      </c>
      <c r="D8" s="4" t="inlineStr">
        <is>
          <t>YA CARGADO ESTE MES</t>
        </is>
      </c>
      <c r="G8" s="4" t="inlineStr">
        <is>
          <t>POR PAGAR ESTE MES</t>
        </is>
      </c>
      <c r="I8" s="4" t="inlineStr">
        <is>
          <t>VENCE EN LOS PRÓXIMOS 7 DÍAS</t>
        </is>
      </c>
    </row>
    <row r="9" ht="38" customHeight="1">
      <c r="B9" s="5">
        <f>INDEX(Calendario!$D$50:$O$50,'Pagos del mes'!$D$8)</f>
        <v/>
      </c>
      <c r="D9" s="5">
        <f>'Pagos del mes'!G53</f>
        <v/>
      </c>
      <c r="G9" s="5">
        <f>'Pagos del mes'!G54</f>
        <v/>
      </c>
      <c r="I9" s="5">
        <f>SUMIF('Pagos del mes'!I12:I51,"Próximos 7 días",'Pagos del mes'!G12:G51)+SUMIF('Pagos del mes'!I12:I51,"Hoy",'Pagos del mes'!G12:G51)</f>
        <v/>
      </c>
    </row>
    <row r="11">
      <c r="B11" s="8" t="inlineStr">
        <is>
          <t>TOTAL POR MES</t>
        </is>
      </c>
    </row>
    <row r="12" ht="26" customHeight="1">
      <c r="B12" s="9" t="inlineStr">
        <is>
          <t>Mes</t>
        </is>
      </c>
      <c r="C12" s="9" t="inlineStr">
        <is>
          <t>Total</t>
        </is>
      </c>
      <c r="D12" s="9" t="inlineStr">
        <is>
          <t>% del año</t>
        </is>
      </c>
      <c r="E12" s="9" t="inlineStr">
        <is>
          <t>Acumulado</t>
        </is>
      </c>
    </row>
    <row r="13">
      <c r="B13" s="10">
        <f>Calendario!D9</f>
        <v/>
      </c>
      <c r="C13" s="11">
        <f>Calendario!D50</f>
        <v/>
      </c>
      <c r="D13" s="12">
        <f>IF($B$6&gt;0,C13/$B$6,0)</f>
        <v/>
      </c>
      <c r="E13" s="11">
        <f>Calendario!D51</f>
        <v/>
      </c>
    </row>
    <row r="14">
      <c r="B14" s="10">
        <f>Calendario!E9</f>
        <v/>
      </c>
      <c r="C14" s="11">
        <f>Calendario!E50</f>
        <v/>
      </c>
      <c r="D14" s="12">
        <f>IF($B$6&gt;0,C14/$B$6,0)</f>
        <v/>
      </c>
      <c r="E14" s="11">
        <f>Calendario!E51</f>
        <v/>
      </c>
    </row>
    <row r="15">
      <c r="B15" s="10">
        <f>Calendario!F9</f>
        <v/>
      </c>
      <c r="C15" s="11">
        <f>Calendario!F50</f>
        <v/>
      </c>
      <c r="D15" s="12">
        <f>IF($B$6&gt;0,C15/$B$6,0)</f>
        <v/>
      </c>
      <c r="E15" s="11">
        <f>Calendario!F51</f>
        <v/>
      </c>
    </row>
    <row r="16">
      <c r="B16" s="10">
        <f>Calendario!G9</f>
        <v/>
      </c>
      <c r="C16" s="11">
        <f>Calendario!G50</f>
        <v/>
      </c>
      <c r="D16" s="12">
        <f>IF($B$6&gt;0,C16/$B$6,0)</f>
        <v/>
      </c>
      <c r="E16" s="11">
        <f>Calendario!G51</f>
        <v/>
      </c>
    </row>
    <row r="17">
      <c r="B17" s="10">
        <f>Calendario!H9</f>
        <v/>
      </c>
      <c r="C17" s="11">
        <f>Calendario!H50</f>
        <v/>
      </c>
      <c r="D17" s="12">
        <f>IF($B$6&gt;0,C17/$B$6,0)</f>
        <v/>
      </c>
      <c r="E17" s="11">
        <f>Calendario!H51</f>
        <v/>
      </c>
    </row>
    <row r="18">
      <c r="B18" s="10">
        <f>Calendario!I9</f>
        <v/>
      </c>
      <c r="C18" s="11">
        <f>Calendario!I50</f>
        <v/>
      </c>
      <c r="D18" s="12">
        <f>IF($B$6&gt;0,C18/$B$6,0)</f>
        <v/>
      </c>
      <c r="E18" s="11">
        <f>Calendario!I51</f>
        <v/>
      </c>
    </row>
    <row r="19">
      <c r="B19" s="10">
        <f>Calendario!J9</f>
        <v/>
      </c>
      <c r="C19" s="11">
        <f>Calendario!J50</f>
        <v/>
      </c>
      <c r="D19" s="12">
        <f>IF($B$6&gt;0,C19/$B$6,0)</f>
        <v/>
      </c>
      <c r="E19" s="11">
        <f>Calendario!J51</f>
        <v/>
      </c>
    </row>
    <row r="20">
      <c r="B20" s="10">
        <f>Calendario!K9</f>
        <v/>
      </c>
      <c r="C20" s="11">
        <f>Calendario!K50</f>
        <v/>
      </c>
      <c r="D20" s="12">
        <f>IF($B$6&gt;0,C20/$B$6,0)</f>
        <v/>
      </c>
      <c r="E20" s="11">
        <f>Calendario!K51</f>
        <v/>
      </c>
    </row>
    <row r="21">
      <c r="B21" s="10">
        <f>Calendario!L9</f>
        <v/>
      </c>
      <c r="C21" s="11">
        <f>Calendario!L50</f>
        <v/>
      </c>
      <c r="D21" s="12">
        <f>IF($B$6&gt;0,C21/$B$6,0)</f>
        <v/>
      </c>
      <c r="E21" s="11">
        <f>Calendario!L51</f>
        <v/>
      </c>
    </row>
    <row r="22">
      <c r="B22" s="10">
        <f>Calendario!M9</f>
        <v/>
      </c>
      <c r="C22" s="11">
        <f>Calendario!M50</f>
        <v/>
      </c>
      <c r="D22" s="12">
        <f>IF($B$6&gt;0,C22/$B$6,0)</f>
        <v/>
      </c>
      <c r="E22" s="11">
        <f>Calendario!M51</f>
        <v/>
      </c>
    </row>
    <row r="23">
      <c r="B23" s="10">
        <f>Calendario!N9</f>
        <v/>
      </c>
      <c r="C23" s="11">
        <f>Calendario!N50</f>
        <v/>
      </c>
      <c r="D23" s="12">
        <f>IF($B$6&gt;0,C23/$B$6,0)</f>
        <v/>
      </c>
      <c r="E23" s="11">
        <f>Calendario!N51</f>
        <v/>
      </c>
    </row>
    <row r="24">
      <c r="B24" s="10">
        <f>Calendario!O9</f>
        <v/>
      </c>
      <c r="C24" s="11">
        <f>Calendario!O50</f>
        <v/>
      </c>
      <c r="D24" s="12">
        <f>IF($B$6&gt;0,C24/$B$6,0)</f>
        <v/>
      </c>
      <c r="E24" s="11">
        <f>Calendario!O51</f>
        <v/>
      </c>
    </row>
    <row r="27">
      <c r="B27" s="8" t="inlineStr">
        <is>
          <t>COSTE ANUAL POR CATEGORÍA</t>
        </is>
      </c>
    </row>
    <row r="28" ht="26" customHeight="1">
      <c r="B28" s="9" t="inlineStr">
        <is>
          <t>Categoría</t>
        </is>
      </c>
      <c r="C28" s="9" t="inlineStr">
        <is>
          <t>Coste anual</t>
        </is>
      </c>
      <c r="D28" s="9" t="inlineStr">
        <is>
          <t>% del total</t>
        </is>
      </c>
      <c r="E28" s="9" t="inlineStr">
        <is>
          <t>Recibos activos</t>
        </is>
      </c>
    </row>
    <row r="29">
      <c r="B29" s="10">
        <f>Listas!A2</f>
        <v/>
      </c>
      <c r="C29" s="11">
        <f>SUMIF(Recibos!$C$10:$C$49,B29,Recibos!$L$10:$L$49)</f>
        <v/>
      </c>
      <c r="D29" s="12">
        <f>IF($B$6&gt;0,C29/$B$6,0)</f>
        <v/>
      </c>
      <c r="E29" s="13">
        <f>SUMPRODUCT((Recibos!$C$10:$C$49=B29)*(Recibos!$I$10:$I$49="Sí"))</f>
        <v/>
      </c>
    </row>
    <row r="30">
      <c r="B30" s="10">
        <f>Listas!A3</f>
        <v/>
      </c>
      <c r="C30" s="11">
        <f>SUMIF(Recibos!$C$10:$C$49,B30,Recibos!$L$10:$L$49)</f>
        <v/>
      </c>
      <c r="D30" s="12">
        <f>IF($B$6&gt;0,C30/$B$6,0)</f>
        <v/>
      </c>
      <c r="E30" s="13">
        <f>SUMPRODUCT((Recibos!$C$10:$C$49=B30)*(Recibos!$I$10:$I$49="Sí"))</f>
        <v/>
      </c>
    </row>
    <row r="31">
      <c r="B31" s="10">
        <f>Listas!A4</f>
        <v/>
      </c>
      <c r="C31" s="11">
        <f>SUMIF(Recibos!$C$10:$C$49,B31,Recibos!$L$10:$L$49)</f>
        <v/>
      </c>
      <c r="D31" s="12">
        <f>IF($B$6&gt;0,C31/$B$6,0)</f>
        <v/>
      </c>
      <c r="E31" s="13">
        <f>SUMPRODUCT((Recibos!$C$10:$C$49=B31)*(Recibos!$I$10:$I$49="Sí"))</f>
        <v/>
      </c>
    </row>
    <row r="32">
      <c r="B32" s="10">
        <f>Listas!A5</f>
        <v/>
      </c>
      <c r="C32" s="11">
        <f>SUMIF(Recibos!$C$10:$C$49,B32,Recibos!$L$10:$L$49)</f>
        <v/>
      </c>
      <c r="D32" s="12">
        <f>IF($B$6&gt;0,C32/$B$6,0)</f>
        <v/>
      </c>
      <c r="E32" s="13">
        <f>SUMPRODUCT((Recibos!$C$10:$C$49=B32)*(Recibos!$I$10:$I$49="Sí"))</f>
        <v/>
      </c>
    </row>
    <row r="33">
      <c r="B33" s="10">
        <f>Listas!A6</f>
        <v/>
      </c>
      <c r="C33" s="11">
        <f>SUMIF(Recibos!$C$10:$C$49,B33,Recibos!$L$10:$L$49)</f>
        <v/>
      </c>
      <c r="D33" s="12">
        <f>IF($B$6&gt;0,C33/$B$6,0)</f>
        <v/>
      </c>
      <c r="E33" s="13">
        <f>SUMPRODUCT((Recibos!$C$10:$C$49=B33)*(Recibos!$I$10:$I$49="Sí"))</f>
        <v/>
      </c>
    </row>
    <row r="34">
      <c r="B34" s="10">
        <f>Listas!A7</f>
        <v/>
      </c>
      <c r="C34" s="11">
        <f>SUMIF(Recibos!$C$10:$C$49,B34,Recibos!$L$10:$L$49)</f>
        <v/>
      </c>
      <c r="D34" s="12">
        <f>IF($B$6&gt;0,C34/$B$6,0)</f>
        <v/>
      </c>
      <c r="E34" s="13">
        <f>SUMPRODUCT((Recibos!$C$10:$C$49=B34)*(Recibos!$I$10:$I$49="Sí"))</f>
        <v/>
      </c>
    </row>
    <row r="35">
      <c r="B35" s="10">
        <f>Listas!A8</f>
        <v/>
      </c>
      <c r="C35" s="11">
        <f>SUMIF(Recibos!$C$10:$C$49,B35,Recibos!$L$10:$L$49)</f>
        <v/>
      </c>
      <c r="D35" s="12">
        <f>IF($B$6&gt;0,C35/$B$6,0)</f>
        <v/>
      </c>
      <c r="E35" s="13">
        <f>SUMPRODUCT((Recibos!$C$10:$C$49=B35)*(Recibos!$I$10:$I$49="Sí"))</f>
        <v/>
      </c>
    </row>
    <row r="36">
      <c r="B36" s="10">
        <f>Listas!A9</f>
        <v/>
      </c>
      <c r="C36" s="11">
        <f>SUMIF(Recibos!$C$10:$C$49,B36,Recibos!$L$10:$L$49)</f>
        <v/>
      </c>
      <c r="D36" s="12">
        <f>IF($B$6&gt;0,C36/$B$6,0)</f>
        <v/>
      </c>
      <c r="E36" s="13">
        <f>SUMPRODUCT((Recibos!$C$10:$C$49=B36)*(Recibos!$I$10:$I$49="Sí"))</f>
        <v/>
      </c>
    </row>
    <row r="37">
      <c r="B37" s="10">
        <f>Listas!A10</f>
        <v/>
      </c>
      <c r="C37" s="11">
        <f>SUMIF(Recibos!$C$10:$C$49,B37,Recibos!$L$10:$L$49)</f>
        <v/>
      </c>
      <c r="D37" s="12">
        <f>IF($B$6&gt;0,C37/$B$6,0)</f>
        <v/>
      </c>
      <c r="E37" s="13">
        <f>SUMPRODUCT((Recibos!$C$10:$C$49=B37)*(Recibos!$I$10:$I$49="Sí"))</f>
        <v/>
      </c>
    </row>
    <row r="38">
      <c r="B38" s="10">
        <f>Listas!A11</f>
        <v/>
      </c>
      <c r="C38" s="11">
        <f>SUMIF(Recibos!$C$10:$C$49,B38,Recibos!$L$10:$L$49)</f>
        <v/>
      </c>
      <c r="D38" s="12">
        <f>IF($B$6&gt;0,C38/$B$6,0)</f>
        <v/>
      </c>
      <c r="E38" s="13">
        <f>SUMPRODUCT((Recibos!$C$10:$C$49=B38)*(Recibos!$I$10:$I$49="Sí"))</f>
        <v/>
      </c>
    </row>
    <row r="39">
      <c r="B39" s="14" t="inlineStr">
        <is>
          <t>TOTAL</t>
        </is>
      </c>
      <c r="C39" s="15">
        <f>SUM(C29:C38)</f>
        <v/>
      </c>
      <c r="D39" s="16">
        <f>SUM(D29:D38)</f>
        <v/>
      </c>
      <c r="E39" s="17">
        <f>SUM(E29:E38)</f>
        <v/>
      </c>
    </row>
    <row r="40">
      <c r="B40" s="18" t="inlineStr">
        <is>
          <t>Si un recibo tiene una categoría que no está en la lista, aparecerá en Recibos pero no en esta tabla: usa «Otros».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8">
    <mergeCell ref="D8:E8"/>
    <mergeCell ref="D6:E6"/>
    <mergeCell ref="B6:C6"/>
    <mergeCell ref="G8:H8"/>
    <mergeCell ref="G9:H9"/>
    <mergeCell ref="B5:C5"/>
    <mergeCell ref="I5:K5"/>
    <mergeCell ref="D5:E5"/>
    <mergeCell ref="I9:K9"/>
    <mergeCell ref="G5:H5"/>
    <mergeCell ref="I8:K8"/>
    <mergeCell ref="G6:H6"/>
    <mergeCell ref="B2:K2"/>
    <mergeCell ref="B9:C9"/>
    <mergeCell ref="D9:E9"/>
    <mergeCell ref="B8:C8"/>
    <mergeCell ref="B3:K3"/>
    <mergeCell ref="I6:K6"/>
  </mergeCells>
  <conditionalFormatting sqref="B13:E24">
    <cfRule type="expression" priority="1" dxfId="0">
      <formula>MOD(ROW(),2)=0</formula>
    </cfRule>
  </conditionalFormatting>
  <conditionalFormatting sqref="C13:C24">
    <cfRule type="dataBar" priority="2">
      <dataBar>
        <cfvo type="num" val="0"/>
        <cfvo type="max"/>
        <color rgb="0034D399"/>
      </dataBar>
    </cfRule>
  </conditionalFormatting>
  <conditionalFormatting sqref="B29:E38">
    <cfRule type="expression" priority="3" dxfId="0">
      <formula>MOD(ROW(),2)=0</formula>
    </cfRule>
  </conditionalFormatting>
  <conditionalFormatting sqref="C29:C38">
    <cfRule type="dataBar" priority="4">
      <dataBar>
        <cfvo type="num" val="0"/>
        <cfvo type="max"/>
        <color rgb="0034D399"/>
      </dataBar>
    </cfRule>
  </conditionalFormatting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O51"/>
  <sheetViews>
    <sheetView showGridLines="0" tabSelected="1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30" customWidth="1" min="2" max="2"/>
    <col width="19" customWidth="1" min="3" max="3"/>
    <col width="13" customWidth="1" min="4" max="4"/>
    <col width="14" customWidth="1" min="5" max="5"/>
    <col width="10" customWidth="1" min="6" max="6"/>
    <col width="12" customWidth="1" min="7" max="7"/>
    <col width="16" customWidth="1" min="8" max="8"/>
    <col width="9" customWidth="1" min="9" max="9"/>
    <col width="11" customWidth="1" min="10" max="10"/>
    <col width="10" customWidth="1" min="11" max="11"/>
    <col width="14" customWidth="1" min="12" max="12"/>
    <col width="14" customWidth="1" min="13" max="13"/>
    <col width="15" customWidth="1" min="14" max="14"/>
    <col width="11" customWidth="1" min="15" max="15"/>
  </cols>
  <sheetData>
    <row r="2" ht="34" customHeight="1">
      <c r="B2" s="1" t="inlineStr">
        <is>
          <t>Recibos y pagos recurrentes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B3" s="3" t="inlineStr">
        <is>
          <t>Una fila por recibo: importe, periodicidad y día de cargo. El resto (calendario, totales y pagos del mes) se calcula solo.</t>
        </is>
      </c>
    </row>
    <row r="5">
      <c r="B5" s="14" t="inlineStr">
        <is>
          <t>Año del calendario</t>
        </is>
      </c>
      <c r="C5" s="19">
        <f>'Pagos del mes'!$D$6</f>
        <v/>
      </c>
    </row>
    <row r="6">
      <c r="B6" s="14" t="inlineStr">
        <is>
          <t>Mes que consultas</t>
        </is>
      </c>
      <c r="C6" s="20">
        <f>'Pagos del mes'!$D$5</f>
        <v/>
      </c>
    </row>
    <row r="7">
      <c r="B7" s="18" t="inlineStr">
        <is>
          <t>El año, el mes y la fecha de hoy se cambian en la hoja «Pagos del mes».</t>
        </is>
      </c>
    </row>
    <row r="9" ht="44" customHeight="1">
      <c r="B9" s="9" t="inlineStr">
        <is>
          <t>Recibo</t>
        </is>
      </c>
      <c r="C9" s="9" t="inlineStr">
        <is>
          <t>Categoría</t>
        </is>
      </c>
      <c r="D9" s="9" t="inlineStr">
        <is>
          <t>Importe por cargo</t>
        </is>
      </c>
      <c r="E9" s="9" t="inlineStr">
        <is>
          <t>Periodicidad</t>
        </is>
      </c>
      <c r="F9" s="9" t="inlineStr">
        <is>
          <t>Día de cargo</t>
        </is>
      </c>
      <c r="G9" s="9" t="inlineStr">
        <is>
          <t>Mes del 1er cargo (1-12)</t>
        </is>
      </c>
      <c r="H9" s="9" t="inlineStr">
        <is>
          <t>Forma de pago</t>
        </is>
      </c>
      <c r="I9" s="9" t="inlineStr">
        <is>
          <t>Activo</t>
        </is>
      </c>
      <c r="J9" s="9" t="inlineStr">
        <is>
          <t>Meses entre cargos</t>
        </is>
      </c>
      <c r="K9" s="9" t="inlineStr">
        <is>
          <t>Cargos al año</t>
        </is>
      </c>
      <c r="L9" s="9" t="inlineStr">
        <is>
          <t>Coste anual</t>
        </is>
      </c>
      <c r="M9" s="9" t="inlineStr">
        <is>
          <t>Equivalente mensual</t>
        </is>
      </c>
      <c r="N9" s="9" t="inlineStr">
        <is>
          <t>Cargo del mes consultado</t>
        </is>
      </c>
      <c r="O9" s="9" t="inlineStr">
        <is>
          <t>Clave orden</t>
        </is>
      </c>
    </row>
    <row r="10">
      <c r="B10" s="21" t="inlineStr">
        <is>
          <t>Alquiler del piso</t>
        </is>
      </c>
      <c r="C10" s="22" t="inlineStr">
        <is>
          <t>Vivienda</t>
        </is>
      </c>
      <c r="D10" s="23" t="n">
        <v>780</v>
      </c>
      <c r="E10" s="22" t="inlineStr">
        <is>
          <t>Mensual</t>
        </is>
      </c>
      <c r="F10" s="24" t="n">
        <v>1</v>
      </c>
      <c r="G10" s="24" t="n">
        <v>1</v>
      </c>
      <c r="H10" s="22" t="inlineStr">
        <is>
          <t>Transferencia</t>
        </is>
      </c>
      <c r="I10" s="22" t="inlineStr">
        <is>
          <t>Sí</t>
        </is>
      </c>
      <c r="J10" s="13">
        <f>IF(B10="","",IFERROR(INDEX(Listas!$E$2:$E$6,MATCH(E10,Listas!$B$2:$B$6,0)),1))</f>
        <v/>
      </c>
      <c r="K10" s="25">
        <f>IF(B10="","",IF(I10="No",0,12/J10))</f>
        <v/>
      </c>
      <c r="L10" s="26">
        <f>IF(B10="","",ROUND(D10*K10,2))</f>
        <v/>
      </c>
      <c r="M10" s="11">
        <f>IF(B10="","",ROUND(L10/12,2))</f>
        <v/>
      </c>
      <c r="N10" s="11">
        <f>IF(B10="","",IF(I10="No",0,IF(MOD('Pagos del mes'!$D$8-G10,J10)=0,D10,0)))</f>
        <v/>
      </c>
      <c r="O10" s="27">
        <f>IF(B10="","",IF(N10&gt;0,MIN(F10,DAY(DATE('Pagos del mes'!$D$6,'Pagos del mes'!$D$8+1,0)))+ROW()/10000,""))</f>
        <v/>
      </c>
    </row>
    <row r="11">
      <c r="B11" s="21" t="inlineStr">
        <is>
          <t>Comunidad de vecinos</t>
        </is>
      </c>
      <c r="C11" s="22" t="inlineStr">
        <is>
          <t>Vivienda</t>
        </is>
      </c>
      <c r="D11" s="23" t="n">
        <v>45</v>
      </c>
      <c r="E11" s="22" t="inlineStr">
        <is>
          <t>Mensual</t>
        </is>
      </c>
      <c r="F11" s="24" t="n">
        <v>5</v>
      </c>
      <c r="G11" s="24" t="n">
        <v>1</v>
      </c>
      <c r="H11" s="22" t="inlineStr">
        <is>
          <t>Domiciliado</t>
        </is>
      </c>
      <c r="I11" s="22" t="inlineStr">
        <is>
          <t>Sí</t>
        </is>
      </c>
      <c r="J11" s="13">
        <f>IF(B11="","",IFERROR(INDEX(Listas!$E$2:$E$6,MATCH(E11,Listas!$B$2:$B$6,0)),1))</f>
        <v/>
      </c>
      <c r="K11" s="25">
        <f>IF(B11="","",IF(I11="No",0,12/J11))</f>
        <v/>
      </c>
      <c r="L11" s="26">
        <f>IF(B11="","",ROUND(D11*K11,2))</f>
        <v/>
      </c>
      <c r="M11" s="11">
        <f>IF(B11="","",ROUND(L11/12,2))</f>
        <v/>
      </c>
      <c r="N11" s="11">
        <f>IF(B11="","",IF(I11="No",0,IF(MOD('Pagos del mes'!$D$8-G11,J11)=0,D11,0)))</f>
        <v/>
      </c>
      <c r="O11" s="27">
        <f>IF(B11="","",IF(N11&gt;0,MIN(F11,DAY(DATE('Pagos del mes'!$D$6,'Pagos del mes'!$D$8+1,0)))+ROW()/10000,""))</f>
        <v/>
      </c>
    </row>
    <row r="12">
      <c r="B12" s="21" t="inlineStr">
        <is>
          <t>Luz</t>
        </is>
      </c>
      <c r="C12" s="22" t="inlineStr">
        <is>
          <t>Suministros</t>
        </is>
      </c>
      <c r="D12" s="23" t="n">
        <v>62.4</v>
      </c>
      <c r="E12" s="22" t="inlineStr">
        <is>
          <t>Mensual</t>
        </is>
      </c>
      <c r="F12" s="24" t="n">
        <v>12</v>
      </c>
      <c r="G12" s="24" t="n">
        <v>1</v>
      </c>
      <c r="H12" s="22" t="inlineStr">
        <is>
          <t>Domiciliado</t>
        </is>
      </c>
      <c r="I12" s="22" t="inlineStr">
        <is>
          <t>Sí</t>
        </is>
      </c>
      <c r="J12" s="13">
        <f>IF(B12="","",IFERROR(INDEX(Listas!$E$2:$E$6,MATCH(E12,Listas!$B$2:$B$6,0)),1))</f>
        <v/>
      </c>
      <c r="K12" s="25">
        <f>IF(B12="","",IF(I12="No",0,12/J12))</f>
        <v/>
      </c>
      <c r="L12" s="26">
        <f>IF(B12="","",ROUND(D12*K12,2))</f>
        <v/>
      </c>
      <c r="M12" s="11">
        <f>IF(B12="","",ROUND(L12/12,2))</f>
        <v/>
      </c>
      <c r="N12" s="11">
        <f>IF(B12="","",IF(I12="No",0,IF(MOD('Pagos del mes'!$D$8-G12,J12)=0,D12,0)))</f>
        <v/>
      </c>
      <c r="O12" s="27">
        <f>IF(B12="","",IF(N12&gt;0,MIN(F12,DAY(DATE('Pagos del mes'!$D$6,'Pagos del mes'!$D$8+1,0)))+ROW()/10000,""))</f>
        <v/>
      </c>
    </row>
    <row r="13">
      <c r="B13" s="21" t="inlineStr">
        <is>
          <t>Agua</t>
        </is>
      </c>
      <c r="C13" s="22" t="inlineStr">
        <is>
          <t>Suministros</t>
        </is>
      </c>
      <c r="D13" s="23" t="n">
        <v>58</v>
      </c>
      <c r="E13" s="22" t="inlineStr">
        <is>
          <t>Trimestral</t>
        </is>
      </c>
      <c r="F13" s="24" t="n">
        <v>20</v>
      </c>
      <c r="G13" s="24" t="n">
        <v>2</v>
      </c>
      <c r="H13" s="22" t="inlineStr">
        <is>
          <t>Domiciliado</t>
        </is>
      </c>
      <c r="I13" s="22" t="inlineStr">
        <is>
          <t>Sí</t>
        </is>
      </c>
      <c r="J13" s="13">
        <f>IF(B13="","",IFERROR(INDEX(Listas!$E$2:$E$6,MATCH(E13,Listas!$B$2:$B$6,0)),1))</f>
        <v/>
      </c>
      <c r="K13" s="25">
        <f>IF(B13="","",IF(I13="No",0,12/J13))</f>
        <v/>
      </c>
      <c r="L13" s="26">
        <f>IF(B13="","",ROUND(D13*K13,2))</f>
        <v/>
      </c>
      <c r="M13" s="11">
        <f>IF(B13="","",ROUND(L13/12,2))</f>
        <v/>
      </c>
      <c r="N13" s="11">
        <f>IF(B13="","",IF(I13="No",0,IF(MOD('Pagos del mes'!$D$8-G13,J13)=0,D13,0)))</f>
        <v/>
      </c>
      <c r="O13" s="27">
        <f>IF(B13="","",IF(N13&gt;0,MIN(F13,DAY(DATE('Pagos del mes'!$D$6,'Pagos del mes'!$D$8+1,0)))+ROW()/10000,""))</f>
        <v/>
      </c>
    </row>
    <row r="14">
      <c r="B14" s="21" t="inlineStr">
        <is>
          <t>Gas natural</t>
        </is>
      </c>
      <c r="C14" s="22" t="inlineStr">
        <is>
          <t>Suministros</t>
        </is>
      </c>
      <c r="D14" s="23" t="n">
        <v>38.5</v>
      </c>
      <c r="E14" s="22" t="inlineStr">
        <is>
          <t>Bimestral</t>
        </is>
      </c>
      <c r="F14" s="24" t="n">
        <v>15</v>
      </c>
      <c r="G14" s="24" t="n">
        <v>1</v>
      </c>
      <c r="H14" s="22" t="inlineStr">
        <is>
          <t>Domiciliado</t>
        </is>
      </c>
      <c r="I14" s="22" t="inlineStr">
        <is>
          <t>Sí</t>
        </is>
      </c>
      <c r="J14" s="13">
        <f>IF(B14="","",IFERROR(INDEX(Listas!$E$2:$E$6,MATCH(E14,Listas!$B$2:$B$6,0)),1))</f>
        <v/>
      </c>
      <c r="K14" s="25">
        <f>IF(B14="","",IF(I14="No",0,12/J14))</f>
        <v/>
      </c>
      <c r="L14" s="26">
        <f>IF(B14="","",ROUND(D14*K14,2))</f>
        <v/>
      </c>
      <c r="M14" s="11">
        <f>IF(B14="","",ROUND(L14/12,2))</f>
        <v/>
      </c>
      <c r="N14" s="11">
        <f>IF(B14="","",IF(I14="No",0,IF(MOD('Pagos del mes'!$D$8-G14,J14)=0,D14,0)))</f>
        <v/>
      </c>
      <c r="O14" s="27">
        <f>IF(B14="","",IF(N14&gt;0,MIN(F14,DAY(DATE('Pagos del mes'!$D$6,'Pagos del mes'!$D$8+1,0)))+ROW()/10000,""))</f>
        <v/>
      </c>
    </row>
    <row r="15">
      <c r="B15" s="21" t="inlineStr">
        <is>
          <t>Fibra y móvil</t>
        </is>
      </c>
      <c r="C15" s="22" t="inlineStr">
        <is>
          <t>Telecomunicaciones</t>
        </is>
      </c>
      <c r="D15" s="23" t="n">
        <v>49.9</v>
      </c>
      <c r="E15" s="22" t="inlineStr">
        <is>
          <t>Mensual</t>
        </is>
      </c>
      <c r="F15" s="24" t="n">
        <v>8</v>
      </c>
      <c r="G15" s="24" t="n">
        <v>1</v>
      </c>
      <c r="H15" s="22" t="inlineStr">
        <is>
          <t>Domiciliado</t>
        </is>
      </c>
      <c r="I15" s="22" t="inlineStr">
        <is>
          <t>Sí</t>
        </is>
      </c>
      <c r="J15" s="13">
        <f>IF(B15="","",IFERROR(INDEX(Listas!$E$2:$E$6,MATCH(E15,Listas!$B$2:$B$6,0)),1))</f>
        <v/>
      </c>
      <c r="K15" s="25">
        <f>IF(B15="","",IF(I15="No",0,12/J15))</f>
        <v/>
      </c>
      <c r="L15" s="26">
        <f>IF(B15="","",ROUND(D15*K15,2))</f>
        <v/>
      </c>
      <c r="M15" s="11">
        <f>IF(B15="","",ROUND(L15/12,2))</f>
        <v/>
      </c>
      <c r="N15" s="11">
        <f>IF(B15="","",IF(I15="No",0,IF(MOD('Pagos del mes'!$D$8-G15,J15)=0,D15,0)))</f>
        <v/>
      </c>
      <c r="O15" s="27">
        <f>IF(B15="","",IF(N15&gt;0,MIN(F15,DAY(DATE('Pagos del mes'!$D$6,'Pagos del mes'!$D$8+1,0)))+ROW()/10000,""))</f>
        <v/>
      </c>
    </row>
    <row r="16">
      <c r="B16" s="21" t="inlineStr">
        <is>
          <t>Seguro del hogar</t>
        </is>
      </c>
      <c r="C16" s="22" t="inlineStr">
        <is>
          <t>Seguros</t>
        </is>
      </c>
      <c r="D16" s="23" t="n">
        <v>214</v>
      </c>
      <c r="E16" s="22" t="inlineStr">
        <is>
          <t>Anual</t>
        </is>
      </c>
      <c r="F16" s="24" t="n">
        <v>10</v>
      </c>
      <c r="G16" s="24" t="n">
        <v>3</v>
      </c>
      <c r="H16" s="22" t="inlineStr">
        <is>
          <t>Domiciliado</t>
        </is>
      </c>
      <c r="I16" s="22" t="inlineStr">
        <is>
          <t>Sí</t>
        </is>
      </c>
      <c r="J16" s="13">
        <f>IF(B16="","",IFERROR(INDEX(Listas!$E$2:$E$6,MATCH(E16,Listas!$B$2:$B$6,0)),1))</f>
        <v/>
      </c>
      <c r="K16" s="25">
        <f>IF(B16="","",IF(I16="No",0,12/J16))</f>
        <v/>
      </c>
      <c r="L16" s="26">
        <f>IF(B16="","",ROUND(D16*K16,2))</f>
        <v/>
      </c>
      <c r="M16" s="11">
        <f>IF(B16="","",ROUND(L16/12,2))</f>
        <v/>
      </c>
      <c r="N16" s="11">
        <f>IF(B16="","",IF(I16="No",0,IF(MOD('Pagos del mes'!$D$8-G16,J16)=0,D16,0)))</f>
        <v/>
      </c>
      <c r="O16" s="27">
        <f>IF(B16="","",IF(N16&gt;0,MIN(F16,DAY(DATE('Pagos del mes'!$D$6,'Pagos del mes'!$D$8+1,0)))+ROW()/10000,""))</f>
        <v/>
      </c>
    </row>
    <row r="17">
      <c r="B17" s="21" t="inlineStr">
        <is>
          <t>Seguro del coche</t>
        </is>
      </c>
      <c r="C17" s="22" t="inlineStr">
        <is>
          <t>Seguros</t>
        </is>
      </c>
      <c r="D17" s="23" t="n">
        <v>395</v>
      </c>
      <c r="E17" s="22" t="inlineStr">
        <is>
          <t>Semestral</t>
        </is>
      </c>
      <c r="F17" s="24" t="n">
        <v>18</v>
      </c>
      <c r="G17" s="24" t="n">
        <v>5</v>
      </c>
      <c r="H17" s="22" t="inlineStr">
        <is>
          <t>Domiciliado</t>
        </is>
      </c>
      <c r="I17" s="22" t="inlineStr">
        <is>
          <t>Sí</t>
        </is>
      </c>
      <c r="J17" s="13">
        <f>IF(B17="","",IFERROR(INDEX(Listas!$E$2:$E$6,MATCH(E17,Listas!$B$2:$B$6,0)),1))</f>
        <v/>
      </c>
      <c r="K17" s="25">
        <f>IF(B17="","",IF(I17="No",0,12/J17))</f>
        <v/>
      </c>
      <c r="L17" s="26">
        <f>IF(B17="","",ROUND(D17*K17,2))</f>
        <v/>
      </c>
      <c r="M17" s="11">
        <f>IF(B17="","",ROUND(L17/12,2))</f>
        <v/>
      </c>
      <c r="N17" s="11">
        <f>IF(B17="","",IF(I17="No",0,IF(MOD('Pagos del mes'!$D$8-G17,J17)=0,D17,0)))</f>
        <v/>
      </c>
      <c r="O17" s="27">
        <f>IF(B17="","",IF(N17&gt;0,MIN(F17,DAY(DATE('Pagos del mes'!$D$6,'Pagos del mes'!$D$8+1,0)))+ROW()/10000,""))</f>
        <v/>
      </c>
    </row>
    <row r="18">
      <c r="B18" s="21" t="inlineStr">
        <is>
          <t>Seguro de salud</t>
        </is>
      </c>
      <c r="C18" s="22" t="inlineStr">
        <is>
          <t>Seguros</t>
        </is>
      </c>
      <c r="D18" s="23" t="n">
        <v>56</v>
      </c>
      <c r="E18" s="22" t="inlineStr">
        <is>
          <t>Mensual</t>
        </is>
      </c>
      <c r="F18" s="24" t="n">
        <v>3</v>
      </c>
      <c r="G18" s="24" t="n">
        <v>1</v>
      </c>
      <c r="H18" s="22" t="inlineStr">
        <is>
          <t>Domiciliado</t>
        </is>
      </c>
      <c r="I18" s="22" t="inlineStr">
        <is>
          <t>Sí</t>
        </is>
      </c>
      <c r="J18" s="13">
        <f>IF(B18="","",IFERROR(INDEX(Listas!$E$2:$E$6,MATCH(E18,Listas!$B$2:$B$6,0)),1))</f>
        <v/>
      </c>
      <c r="K18" s="25">
        <f>IF(B18="","",IF(I18="No",0,12/J18))</f>
        <v/>
      </c>
      <c r="L18" s="26">
        <f>IF(B18="","",ROUND(D18*K18,2))</f>
        <v/>
      </c>
      <c r="M18" s="11">
        <f>IF(B18="","",ROUND(L18/12,2))</f>
        <v/>
      </c>
      <c r="N18" s="11">
        <f>IF(B18="","",IF(I18="No",0,IF(MOD('Pagos del mes'!$D$8-G18,J18)=0,D18,0)))</f>
        <v/>
      </c>
      <c r="O18" s="27">
        <f>IF(B18="","",IF(N18&gt;0,MIN(F18,DAY(DATE('Pagos del mes'!$D$6,'Pagos del mes'!$D$8+1,0)))+ROW()/10000,""))</f>
        <v/>
      </c>
    </row>
    <row r="19">
      <c r="B19" s="21" t="inlineStr">
        <is>
          <t>Plataforma de series</t>
        </is>
      </c>
      <c r="C19" s="22" t="inlineStr">
        <is>
          <t>Suscripciones</t>
        </is>
      </c>
      <c r="D19" s="23" t="n">
        <v>13.99</v>
      </c>
      <c r="E19" s="22" t="inlineStr">
        <is>
          <t>Mensual</t>
        </is>
      </c>
      <c r="F19" s="24" t="n">
        <v>17</v>
      </c>
      <c r="G19" s="24" t="n">
        <v>1</v>
      </c>
      <c r="H19" s="22" t="inlineStr">
        <is>
          <t>Tarjeta</t>
        </is>
      </c>
      <c r="I19" s="22" t="inlineStr">
        <is>
          <t>Sí</t>
        </is>
      </c>
      <c r="J19" s="13">
        <f>IF(B19="","",IFERROR(INDEX(Listas!$E$2:$E$6,MATCH(E19,Listas!$B$2:$B$6,0)),1))</f>
        <v/>
      </c>
      <c r="K19" s="25">
        <f>IF(B19="","",IF(I19="No",0,12/J19))</f>
        <v/>
      </c>
      <c r="L19" s="26">
        <f>IF(B19="","",ROUND(D19*K19,2))</f>
        <v/>
      </c>
      <c r="M19" s="11">
        <f>IF(B19="","",ROUND(L19/12,2))</f>
        <v/>
      </c>
      <c r="N19" s="11">
        <f>IF(B19="","",IF(I19="No",0,IF(MOD('Pagos del mes'!$D$8-G19,J19)=0,D19,0)))</f>
        <v/>
      </c>
      <c r="O19" s="27">
        <f>IF(B19="","",IF(N19&gt;0,MIN(F19,DAY(DATE('Pagos del mes'!$D$6,'Pagos del mes'!$D$8+1,0)))+ROW()/10000,""))</f>
        <v/>
      </c>
    </row>
    <row r="20">
      <c r="B20" s="21" t="inlineStr">
        <is>
          <t>Música en streaming</t>
        </is>
      </c>
      <c r="C20" s="22" t="inlineStr">
        <is>
          <t>Suscripciones</t>
        </is>
      </c>
      <c r="D20" s="23" t="n">
        <v>10.99</v>
      </c>
      <c r="E20" s="22" t="inlineStr">
        <is>
          <t>Mensual</t>
        </is>
      </c>
      <c r="F20" s="24" t="n">
        <v>22</v>
      </c>
      <c r="G20" s="24" t="n">
        <v>1</v>
      </c>
      <c r="H20" s="22" t="inlineStr">
        <is>
          <t>Tarjeta</t>
        </is>
      </c>
      <c r="I20" s="22" t="inlineStr">
        <is>
          <t>Sí</t>
        </is>
      </c>
      <c r="J20" s="13">
        <f>IF(B20="","",IFERROR(INDEX(Listas!$E$2:$E$6,MATCH(E20,Listas!$B$2:$B$6,0)),1))</f>
        <v/>
      </c>
      <c r="K20" s="25">
        <f>IF(B20="","",IF(I20="No",0,12/J20))</f>
        <v/>
      </c>
      <c r="L20" s="26">
        <f>IF(B20="","",ROUND(D20*K20,2))</f>
        <v/>
      </c>
      <c r="M20" s="11">
        <f>IF(B20="","",ROUND(L20/12,2))</f>
        <v/>
      </c>
      <c r="N20" s="11">
        <f>IF(B20="","",IF(I20="No",0,IF(MOD('Pagos del mes'!$D$8-G20,J20)=0,D20,0)))</f>
        <v/>
      </c>
      <c r="O20" s="27">
        <f>IF(B20="","",IF(N20&gt;0,MIN(F20,DAY(DATE('Pagos del mes'!$D$6,'Pagos del mes'!$D$8+1,0)))+ROW()/10000,""))</f>
        <v/>
      </c>
    </row>
    <row r="21">
      <c r="B21" s="21" t="inlineStr">
        <is>
          <t>Revista digital (cancelada)</t>
        </is>
      </c>
      <c r="C21" s="22" t="inlineStr">
        <is>
          <t>Suscripciones</t>
        </is>
      </c>
      <c r="D21" s="23" t="n">
        <v>7.5</v>
      </c>
      <c r="E21" s="22" t="inlineStr">
        <is>
          <t>Mensual</t>
        </is>
      </c>
      <c r="F21" s="24" t="n">
        <v>25</v>
      </c>
      <c r="G21" s="24" t="n">
        <v>1</v>
      </c>
      <c r="H21" s="22" t="inlineStr">
        <is>
          <t>Tarjeta</t>
        </is>
      </c>
      <c r="I21" s="22" t="inlineStr">
        <is>
          <t>No</t>
        </is>
      </c>
      <c r="J21" s="13">
        <f>IF(B21="","",IFERROR(INDEX(Listas!$E$2:$E$6,MATCH(E21,Listas!$B$2:$B$6,0)),1))</f>
        <v/>
      </c>
      <c r="K21" s="25">
        <f>IF(B21="","",IF(I21="No",0,12/J21))</f>
        <v/>
      </c>
      <c r="L21" s="26">
        <f>IF(B21="","",ROUND(D21*K21,2))</f>
        <v/>
      </c>
      <c r="M21" s="11">
        <f>IF(B21="","",ROUND(L21/12,2))</f>
        <v/>
      </c>
      <c r="N21" s="11">
        <f>IF(B21="","",IF(I21="No",0,IF(MOD('Pagos del mes'!$D$8-G21,J21)=0,D21,0)))</f>
        <v/>
      </c>
      <c r="O21" s="27">
        <f>IF(B21="","",IF(N21&gt;0,MIN(F21,DAY(DATE('Pagos del mes'!$D$6,'Pagos del mes'!$D$8+1,0)))+ROW()/10000,""))</f>
        <v/>
      </c>
    </row>
    <row r="22">
      <c r="B22" s="21" t="inlineStr">
        <is>
          <t>Gimnasio</t>
        </is>
      </c>
      <c r="C22" s="22" t="inlineStr">
        <is>
          <t>Salud</t>
        </is>
      </c>
      <c r="D22" s="23" t="n">
        <v>34.9</v>
      </c>
      <c r="E22" s="22" t="inlineStr">
        <is>
          <t>Mensual</t>
        </is>
      </c>
      <c r="F22" s="24" t="n">
        <v>1</v>
      </c>
      <c r="G22" s="24" t="n">
        <v>1</v>
      </c>
      <c r="H22" s="22" t="inlineStr">
        <is>
          <t>Domiciliado</t>
        </is>
      </c>
      <c r="I22" s="22" t="inlineStr">
        <is>
          <t>Sí</t>
        </is>
      </c>
      <c r="J22" s="13">
        <f>IF(B22="","",IFERROR(INDEX(Listas!$E$2:$E$6,MATCH(E22,Listas!$B$2:$B$6,0)),1))</f>
        <v/>
      </c>
      <c r="K22" s="25">
        <f>IF(B22="","",IF(I22="No",0,12/J22))</f>
        <v/>
      </c>
      <c r="L22" s="26">
        <f>IF(B22="","",ROUND(D22*K22,2))</f>
        <v/>
      </c>
      <c r="M22" s="11">
        <f>IF(B22="","",ROUND(L22/12,2))</f>
        <v/>
      </c>
      <c r="N22" s="11">
        <f>IF(B22="","",IF(I22="No",0,IF(MOD('Pagos del mes'!$D$8-G22,J22)=0,D22,0)))</f>
        <v/>
      </c>
      <c r="O22" s="27">
        <f>IF(B22="","",IF(N22&gt;0,MIN(F22,DAY(DATE('Pagos del mes'!$D$6,'Pagos del mes'!$D$8+1,0)))+ROW()/10000,""))</f>
        <v/>
      </c>
    </row>
    <row r="23">
      <c r="B23" s="21" t="inlineStr">
        <is>
          <t>Actividad extraescolar</t>
        </is>
      </c>
      <c r="C23" s="22" t="inlineStr">
        <is>
          <t>Educación</t>
        </is>
      </c>
      <c r="D23" s="23" t="n">
        <v>42</v>
      </c>
      <c r="E23" s="22" t="inlineStr">
        <is>
          <t>Mensual</t>
        </is>
      </c>
      <c r="F23" s="24" t="n">
        <v>10</v>
      </c>
      <c r="G23" s="24" t="n">
        <v>1</v>
      </c>
      <c r="H23" s="22" t="inlineStr">
        <is>
          <t>Domiciliado</t>
        </is>
      </c>
      <c r="I23" s="22" t="inlineStr">
        <is>
          <t>Sí</t>
        </is>
      </c>
      <c r="J23" s="13">
        <f>IF(B23="","",IFERROR(INDEX(Listas!$E$2:$E$6,MATCH(E23,Listas!$B$2:$B$6,0)),1))</f>
        <v/>
      </c>
      <c r="K23" s="25">
        <f>IF(B23="","",IF(I23="No",0,12/J23))</f>
        <v/>
      </c>
      <c r="L23" s="26">
        <f>IF(B23="","",ROUND(D23*K23,2))</f>
        <v/>
      </c>
      <c r="M23" s="11">
        <f>IF(B23="","",ROUND(L23/12,2))</f>
        <v/>
      </c>
      <c r="N23" s="11">
        <f>IF(B23="","",IF(I23="No",0,IF(MOD('Pagos del mes'!$D$8-G23,J23)=0,D23,0)))</f>
        <v/>
      </c>
      <c r="O23" s="27">
        <f>IF(B23="","",IF(N23&gt;0,MIN(F23,DAY(DATE('Pagos del mes'!$D$6,'Pagos del mes'!$D$8+1,0)))+ROW()/10000,""))</f>
        <v/>
      </c>
    </row>
    <row r="24">
      <c r="B24" s="21" t="inlineStr">
        <is>
          <t>Impuesto de circulación</t>
        </is>
      </c>
      <c r="C24" s="22" t="inlineStr">
        <is>
          <t>Impuestos</t>
        </is>
      </c>
      <c r="D24" s="23" t="n">
        <v>96</v>
      </c>
      <c r="E24" s="22" t="inlineStr">
        <is>
          <t>Anual</t>
        </is>
      </c>
      <c r="F24" s="24" t="n">
        <v>30</v>
      </c>
      <c r="G24" s="24" t="n">
        <v>6</v>
      </c>
      <c r="H24" s="22" t="inlineStr">
        <is>
          <t>Domiciliado</t>
        </is>
      </c>
      <c r="I24" s="22" t="inlineStr">
        <is>
          <t>Sí</t>
        </is>
      </c>
      <c r="J24" s="13">
        <f>IF(B24="","",IFERROR(INDEX(Listas!$E$2:$E$6,MATCH(E24,Listas!$B$2:$B$6,0)),1))</f>
        <v/>
      </c>
      <c r="K24" s="25">
        <f>IF(B24="","",IF(I24="No",0,12/J24))</f>
        <v/>
      </c>
      <c r="L24" s="26">
        <f>IF(B24="","",ROUND(D24*K24,2))</f>
        <v/>
      </c>
      <c r="M24" s="11">
        <f>IF(B24="","",ROUND(L24/12,2))</f>
        <v/>
      </c>
      <c r="N24" s="11">
        <f>IF(B24="","",IF(I24="No",0,IF(MOD('Pagos del mes'!$D$8-G24,J24)=0,D24,0)))</f>
        <v/>
      </c>
      <c r="O24" s="27">
        <f>IF(B24="","",IF(N24&gt;0,MIN(F24,DAY(DATE('Pagos del mes'!$D$6,'Pagos del mes'!$D$8+1,0)))+ROW()/10000,""))</f>
        <v/>
      </c>
    </row>
    <row r="25">
      <c r="B25" s="21" t="inlineStr">
        <is>
          <t>IBI (impuesto de bienes inmuebles)</t>
        </is>
      </c>
      <c r="C25" s="22" t="inlineStr">
        <is>
          <t>Impuestos</t>
        </is>
      </c>
      <c r="D25" s="23" t="n">
        <v>322</v>
      </c>
      <c r="E25" s="22" t="inlineStr">
        <is>
          <t>Anual</t>
        </is>
      </c>
      <c r="F25" s="24" t="n">
        <v>5</v>
      </c>
      <c r="G25" s="24" t="n">
        <v>10</v>
      </c>
      <c r="H25" s="22" t="inlineStr">
        <is>
          <t>Domiciliado</t>
        </is>
      </c>
      <c r="I25" s="22" t="inlineStr">
        <is>
          <t>Sí</t>
        </is>
      </c>
      <c r="J25" s="13">
        <f>IF(B25="","",IFERROR(INDEX(Listas!$E$2:$E$6,MATCH(E25,Listas!$B$2:$B$6,0)),1))</f>
        <v/>
      </c>
      <c r="K25" s="25">
        <f>IF(B25="","",IF(I25="No",0,12/J25))</f>
        <v/>
      </c>
      <c r="L25" s="26">
        <f>IF(B25="","",ROUND(D25*K25,2))</f>
        <v/>
      </c>
      <c r="M25" s="11">
        <f>IF(B25="","",ROUND(L25/12,2))</f>
        <v/>
      </c>
      <c r="N25" s="11">
        <f>IF(B25="","",IF(I25="No",0,IF(MOD('Pagos del mes'!$D$8-G25,J25)=0,D25,0)))</f>
        <v/>
      </c>
      <c r="O25" s="27">
        <f>IF(B25="","",IF(N25&gt;0,MIN(F25,DAY(DATE('Pagos del mes'!$D$6,'Pagos del mes'!$D$8+1,0)))+ROW()/10000,""))</f>
        <v/>
      </c>
    </row>
    <row r="26">
      <c r="B26" s="21" t="n"/>
      <c r="C26" s="22" t="n"/>
      <c r="D26" s="23" t="n"/>
      <c r="E26" s="22" t="n"/>
      <c r="F26" s="24" t="n"/>
      <c r="G26" s="24" t="n"/>
      <c r="H26" s="22" t="n"/>
      <c r="I26" s="22" t="n"/>
      <c r="J26" s="13">
        <f>IF(B26="","",IFERROR(INDEX(Listas!$E$2:$E$6,MATCH(E26,Listas!$B$2:$B$6,0)),1))</f>
        <v/>
      </c>
      <c r="K26" s="25">
        <f>IF(B26="","",IF(I26="No",0,12/J26))</f>
        <v/>
      </c>
      <c r="L26" s="26">
        <f>IF(B26="","",ROUND(D26*K26,2))</f>
        <v/>
      </c>
      <c r="M26" s="11">
        <f>IF(B26="","",ROUND(L26/12,2))</f>
        <v/>
      </c>
      <c r="N26" s="11">
        <f>IF(B26="","",IF(I26="No",0,IF(MOD('Pagos del mes'!$D$8-G26,J26)=0,D26,0)))</f>
        <v/>
      </c>
      <c r="O26" s="27">
        <f>IF(B26="","",IF(N26&gt;0,MIN(F26,DAY(DATE('Pagos del mes'!$D$6,'Pagos del mes'!$D$8+1,0)))+ROW()/10000,""))</f>
        <v/>
      </c>
    </row>
    <row r="27">
      <c r="B27" s="21" t="n"/>
      <c r="C27" s="22" t="n"/>
      <c r="D27" s="23" t="n"/>
      <c r="E27" s="22" t="n"/>
      <c r="F27" s="24" t="n"/>
      <c r="G27" s="24" t="n"/>
      <c r="H27" s="22" t="n"/>
      <c r="I27" s="22" t="n"/>
      <c r="J27" s="13">
        <f>IF(B27="","",IFERROR(INDEX(Listas!$E$2:$E$6,MATCH(E27,Listas!$B$2:$B$6,0)),1))</f>
        <v/>
      </c>
      <c r="K27" s="25">
        <f>IF(B27="","",IF(I27="No",0,12/J27))</f>
        <v/>
      </c>
      <c r="L27" s="26">
        <f>IF(B27="","",ROUND(D27*K27,2))</f>
        <v/>
      </c>
      <c r="M27" s="11">
        <f>IF(B27="","",ROUND(L27/12,2))</f>
        <v/>
      </c>
      <c r="N27" s="11">
        <f>IF(B27="","",IF(I27="No",0,IF(MOD('Pagos del mes'!$D$8-G27,J27)=0,D27,0)))</f>
        <v/>
      </c>
      <c r="O27" s="27">
        <f>IF(B27="","",IF(N27&gt;0,MIN(F27,DAY(DATE('Pagos del mes'!$D$6,'Pagos del mes'!$D$8+1,0)))+ROW()/10000,""))</f>
        <v/>
      </c>
    </row>
    <row r="28">
      <c r="B28" s="21" t="n"/>
      <c r="C28" s="22" t="n"/>
      <c r="D28" s="23" t="n"/>
      <c r="E28" s="22" t="n"/>
      <c r="F28" s="24" t="n"/>
      <c r="G28" s="24" t="n"/>
      <c r="H28" s="22" t="n"/>
      <c r="I28" s="22" t="n"/>
      <c r="J28" s="13">
        <f>IF(B28="","",IFERROR(INDEX(Listas!$E$2:$E$6,MATCH(E28,Listas!$B$2:$B$6,0)),1))</f>
        <v/>
      </c>
      <c r="K28" s="25">
        <f>IF(B28="","",IF(I28="No",0,12/J28))</f>
        <v/>
      </c>
      <c r="L28" s="26">
        <f>IF(B28="","",ROUND(D28*K28,2))</f>
        <v/>
      </c>
      <c r="M28" s="11">
        <f>IF(B28="","",ROUND(L28/12,2))</f>
        <v/>
      </c>
      <c r="N28" s="11">
        <f>IF(B28="","",IF(I28="No",0,IF(MOD('Pagos del mes'!$D$8-G28,J28)=0,D28,0)))</f>
        <v/>
      </c>
      <c r="O28" s="27">
        <f>IF(B28="","",IF(N28&gt;0,MIN(F28,DAY(DATE('Pagos del mes'!$D$6,'Pagos del mes'!$D$8+1,0)))+ROW()/10000,""))</f>
        <v/>
      </c>
    </row>
    <row r="29">
      <c r="B29" s="21" t="n"/>
      <c r="C29" s="22" t="n"/>
      <c r="D29" s="23" t="n"/>
      <c r="E29" s="22" t="n"/>
      <c r="F29" s="24" t="n"/>
      <c r="G29" s="24" t="n"/>
      <c r="H29" s="22" t="n"/>
      <c r="I29" s="22" t="n"/>
      <c r="J29" s="13">
        <f>IF(B29="","",IFERROR(INDEX(Listas!$E$2:$E$6,MATCH(E29,Listas!$B$2:$B$6,0)),1))</f>
        <v/>
      </c>
      <c r="K29" s="25">
        <f>IF(B29="","",IF(I29="No",0,12/J29))</f>
        <v/>
      </c>
      <c r="L29" s="26">
        <f>IF(B29="","",ROUND(D29*K29,2))</f>
        <v/>
      </c>
      <c r="M29" s="11">
        <f>IF(B29="","",ROUND(L29/12,2))</f>
        <v/>
      </c>
      <c r="N29" s="11">
        <f>IF(B29="","",IF(I29="No",0,IF(MOD('Pagos del mes'!$D$8-G29,J29)=0,D29,0)))</f>
        <v/>
      </c>
      <c r="O29" s="27">
        <f>IF(B29="","",IF(N29&gt;0,MIN(F29,DAY(DATE('Pagos del mes'!$D$6,'Pagos del mes'!$D$8+1,0)))+ROW()/10000,""))</f>
        <v/>
      </c>
    </row>
    <row r="30">
      <c r="B30" s="21" t="n"/>
      <c r="C30" s="22" t="n"/>
      <c r="D30" s="23" t="n"/>
      <c r="E30" s="22" t="n"/>
      <c r="F30" s="24" t="n"/>
      <c r="G30" s="24" t="n"/>
      <c r="H30" s="22" t="n"/>
      <c r="I30" s="22" t="n"/>
      <c r="J30" s="13">
        <f>IF(B30="","",IFERROR(INDEX(Listas!$E$2:$E$6,MATCH(E30,Listas!$B$2:$B$6,0)),1))</f>
        <v/>
      </c>
      <c r="K30" s="25">
        <f>IF(B30="","",IF(I30="No",0,12/J30))</f>
        <v/>
      </c>
      <c r="L30" s="26">
        <f>IF(B30="","",ROUND(D30*K30,2))</f>
        <v/>
      </c>
      <c r="M30" s="11">
        <f>IF(B30="","",ROUND(L30/12,2))</f>
        <v/>
      </c>
      <c r="N30" s="11">
        <f>IF(B30="","",IF(I30="No",0,IF(MOD('Pagos del mes'!$D$8-G30,J30)=0,D30,0)))</f>
        <v/>
      </c>
      <c r="O30" s="27">
        <f>IF(B30="","",IF(N30&gt;0,MIN(F30,DAY(DATE('Pagos del mes'!$D$6,'Pagos del mes'!$D$8+1,0)))+ROW()/10000,""))</f>
        <v/>
      </c>
    </row>
    <row r="31">
      <c r="B31" s="21" t="n"/>
      <c r="C31" s="22" t="n"/>
      <c r="D31" s="23" t="n"/>
      <c r="E31" s="22" t="n"/>
      <c r="F31" s="24" t="n"/>
      <c r="G31" s="24" t="n"/>
      <c r="H31" s="22" t="n"/>
      <c r="I31" s="22" t="n"/>
      <c r="J31" s="13">
        <f>IF(B31="","",IFERROR(INDEX(Listas!$E$2:$E$6,MATCH(E31,Listas!$B$2:$B$6,0)),1))</f>
        <v/>
      </c>
      <c r="K31" s="25">
        <f>IF(B31="","",IF(I31="No",0,12/J31))</f>
        <v/>
      </c>
      <c r="L31" s="26">
        <f>IF(B31="","",ROUND(D31*K31,2))</f>
        <v/>
      </c>
      <c r="M31" s="11">
        <f>IF(B31="","",ROUND(L31/12,2))</f>
        <v/>
      </c>
      <c r="N31" s="11">
        <f>IF(B31="","",IF(I31="No",0,IF(MOD('Pagos del mes'!$D$8-G31,J31)=0,D31,0)))</f>
        <v/>
      </c>
      <c r="O31" s="27">
        <f>IF(B31="","",IF(N31&gt;0,MIN(F31,DAY(DATE('Pagos del mes'!$D$6,'Pagos del mes'!$D$8+1,0)))+ROW()/10000,""))</f>
        <v/>
      </c>
    </row>
    <row r="32">
      <c r="B32" s="21" t="n"/>
      <c r="C32" s="22" t="n"/>
      <c r="D32" s="23" t="n"/>
      <c r="E32" s="22" t="n"/>
      <c r="F32" s="24" t="n"/>
      <c r="G32" s="24" t="n"/>
      <c r="H32" s="22" t="n"/>
      <c r="I32" s="22" t="n"/>
      <c r="J32" s="13">
        <f>IF(B32="","",IFERROR(INDEX(Listas!$E$2:$E$6,MATCH(E32,Listas!$B$2:$B$6,0)),1))</f>
        <v/>
      </c>
      <c r="K32" s="25">
        <f>IF(B32="","",IF(I32="No",0,12/J32))</f>
        <v/>
      </c>
      <c r="L32" s="26">
        <f>IF(B32="","",ROUND(D32*K32,2))</f>
        <v/>
      </c>
      <c r="M32" s="11">
        <f>IF(B32="","",ROUND(L32/12,2))</f>
        <v/>
      </c>
      <c r="N32" s="11">
        <f>IF(B32="","",IF(I32="No",0,IF(MOD('Pagos del mes'!$D$8-G32,J32)=0,D32,0)))</f>
        <v/>
      </c>
      <c r="O32" s="27">
        <f>IF(B32="","",IF(N32&gt;0,MIN(F32,DAY(DATE('Pagos del mes'!$D$6,'Pagos del mes'!$D$8+1,0)))+ROW()/10000,""))</f>
        <v/>
      </c>
    </row>
    <row r="33">
      <c r="B33" s="21" t="n"/>
      <c r="C33" s="22" t="n"/>
      <c r="D33" s="23" t="n"/>
      <c r="E33" s="22" t="n"/>
      <c r="F33" s="24" t="n"/>
      <c r="G33" s="24" t="n"/>
      <c r="H33" s="22" t="n"/>
      <c r="I33" s="22" t="n"/>
      <c r="J33" s="13">
        <f>IF(B33="","",IFERROR(INDEX(Listas!$E$2:$E$6,MATCH(E33,Listas!$B$2:$B$6,0)),1))</f>
        <v/>
      </c>
      <c r="K33" s="25">
        <f>IF(B33="","",IF(I33="No",0,12/J33))</f>
        <v/>
      </c>
      <c r="L33" s="26">
        <f>IF(B33="","",ROUND(D33*K33,2))</f>
        <v/>
      </c>
      <c r="M33" s="11">
        <f>IF(B33="","",ROUND(L33/12,2))</f>
        <v/>
      </c>
      <c r="N33" s="11">
        <f>IF(B33="","",IF(I33="No",0,IF(MOD('Pagos del mes'!$D$8-G33,J33)=0,D33,0)))</f>
        <v/>
      </c>
      <c r="O33" s="27">
        <f>IF(B33="","",IF(N33&gt;0,MIN(F33,DAY(DATE('Pagos del mes'!$D$6,'Pagos del mes'!$D$8+1,0)))+ROW()/10000,""))</f>
        <v/>
      </c>
    </row>
    <row r="34">
      <c r="B34" s="21" t="n"/>
      <c r="C34" s="22" t="n"/>
      <c r="D34" s="23" t="n"/>
      <c r="E34" s="22" t="n"/>
      <c r="F34" s="24" t="n"/>
      <c r="G34" s="24" t="n"/>
      <c r="H34" s="22" t="n"/>
      <c r="I34" s="22" t="n"/>
      <c r="J34" s="13">
        <f>IF(B34="","",IFERROR(INDEX(Listas!$E$2:$E$6,MATCH(E34,Listas!$B$2:$B$6,0)),1))</f>
        <v/>
      </c>
      <c r="K34" s="25">
        <f>IF(B34="","",IF(I34="No",0,12/J34))</f>
        <v/>
      </c>
      <c r="L34" s="26">
        <f>IF(B34="","",ROUND(D34*K34,2))</f>
        <v/>
      </c>
      <c r="M34" s="11">
        <f>IF(B34="","",ROUND(L34/12,2))</f>
        <v/>
      </c>
      <c r="N34" s="11">
        <f>IF(B34="","",IF(I34="No",0,IF(MOD('Pagos del mes'!$D$8-G34,J34)=0,D34,0)))</f>
        <v/>
      </c>
      <c r="O34" s="27">
        <f>IF(B34="","",IF(N34&gt;0,MIN(F34,DAY(DATE('Pagos del mes'!$D$6,'Pagos del mes'!$D$8+1,0)))+ROW()/10000,""))</f>
        <v/>
      </c>
    </row>
    <row r="35">
      <c r="B35" s="21" t="n"/>
      <c r="C35" s="22" t="n"/>
      <c r="D35" s="23" t="n"/>
      <c r="E35" s="22" t="n"/>
      <c r="F35" s="24" t="n"/>
      <c r="G35" s="24" t="n"/>
      <c r="H35" s="22" t="n"/>
      <c r="I35" s="22" t="n"/>
      <c r="J35" s="13">
        <f>IF(B35="","",IFERROR(INDEX(Listas!$E$2:$E$6,MATCH(E35,Listas!$B$2:$B$6,0)),1))</f>
        <v/>
      </c>
      <c r="K35" s="25">
        <f>IF(B35="","",IF(I35="No",0,12/J35))</f>
        <v/>
      </c>
      <c r="L35" s="26">
        <f>IF(B35="","",ROUND(D35*K35,2))</f>
        <v/>
      </c>
      <c r="M35" s="11">
        <f>IF(B35="","",ROUND(L35/12,2))</f>
        <v/>
      </c>
      <c r="N35" s="11">
        <f>IF(B35="","",IF(I35="No",0,IF(MOD('Pagos del mes'!$D$8-G35,J35)=0,D35,0)))</f>
        <v/>
      </c>
      <c r="O35" s="27">
        <f>IF(B35="","",IF(N35&gt;0,MIN(F35,DAY(DATE('Pagos del mes'!$D$6,'Pagos del mes'!$D$8+1,0)))+ROW()/10000,""))</f>
        <v/>
      </c>
    </row>
    <row r="36">
      <c r="B36" s="21" t="n"/>
      <c r="C36" s="22" t="n"/>
      <c r="D36" s="23" t="n"/>
      <c r="E36" s="22" t="n"/>
      <c r="F36" s="24" t="n"/>
      <c r="G36" s="24" t="n"/>
      <c r="H36" s="22" t="n"/>
      <c r="I36" s="22" t="n"/>
      <c r="J36" s="13">
        <f>IF(B36="","",IFERROR(INDEX(Listas!$E$2:$E$6,MATCH(E36,Listas!$B$2:$B$6,0)),1))</f>
        <v/>
      </c>
      <c r="K36" s="25">
        <f>IF(B36="","",IF(I36="No",0,12/J36))</f>
        <v/>
      </c>
      <c r="L36" s="26">
        <f>IF(B36="","",ROUND(D36*K36,2))</f>
        <v/>
      </c>
      <c r="M36" s="11">
        <f>IF(B36="","",ROUND(L36/12,2))</f>
        <v/>
      </c>
      <c r="N36" s="11">
        <f>IF(B36="","",IF(I36="No",0,IF(MOD('Pagos del mes'!$D$8-G36,J36)=0,D36,0)))</f>
        <v/>
      </c>
      <c r="O36" s="27">
        <f>IF(B36="","",IF(N36&gt;0,MIN(F36,DAY(DATE('Pagos del mes'!$D$6,'Pagos del mes'!$D$8+1,0)))+ROW()/10000,""))</f>
        <v/>
      </c>
    </row>
    <row r="37">
      <c r="B37" s="21" t="n"/>
      <c r="C37" s="22" t="n"/>
      <c r="D37" s="23" t="n"/>
      <c r="E37" s="22" t="n"/>
      <c r="F37" s="24" t="n"/>
      <c r="G37" s="24" t="n"/>
      <c r="H37" s="22" t="n"/>
      <c r="I37" s="22" t="n"/>
      <c r="J37" s="13">
        <f>IF(B37="","",IFERROR(INDEX(Listas!$E$2:$E$6,MATCH(E37,Listas!$B$2:$B$6,0)),1))</f>
        <v/>
      </c>
      <c r="K37" s="25">
        <f>IF(B37="","",IF(I37="No",0,12/J37))</f>
        <v/>
      </c>
      <c r="L37" s="26">
        <f>IF(B37="","",ROUND(D37*K37,2))</f>
        <v/>
      </c>
      <c r="M37" s="11">
        <f>IF(B37="","",ROUND(L37/12,2))</f>
        <v/>
      </c>
      <c r="N37" s="11">
        <f>IF(B37="","",IF(I37="No",0,IF(MOD('Pagos del mes'!$D$8-G37,J37)=0,D37,0)))</f>
        <v/>
      </c>
      <c r="O37" s="27">
        <f>IF(B37="","",IF(N37&gt;0,MIN(F37,DAY(DATE('Pagos del mes'!$D$6,'Pagos del mes'!$D$8+1,0)))+ROW()/10000,""))</f>
        <v/>
      </c>
    </row>
    <row r="38">
      <c r="B38" s="21" t="n"/>
      <c r="C38" s="22" t="n"/>
      <c r="D38" s="23" t="n"/>
      <c r="E38" s="22" t="n"/>
      <c r="F38" s="24" t="n"/>
      <c r="G38" s="24" t="n"/>
      <c r="H38" s="22" t="n"/>
      <c r="I38" s="22" t="n"/>
      <c r="J38" s="13">
        <f>IF(B38="","",IFERROR(INDEX(Listas!$E$2:$E$6,MATCH(E38,Listas!$B$2:$B$6,0)),1))</f>
        <v/>
      </c>
      <c r="K38" s="25">
        <f>IF(B38="","",IF(I38="No",0,12/J38))</f>
        <v/>
      </c>
      <c r="L38" s="26">
        <f>IF(B38="","",ROUND(D38*K38,2))</f>
        <v/>
      </c>
      <c r="M38" s="11">
        <f>IF(B38="","",ROUND(L38/12,2))</f>
        <v/>
      </c>
      <c r="N38" s="11">
        <f>IF(B38="","",IF(I38="No",0,IF(MOD('Pagos del mes'!$D$8-G38,J38)=0,D38,0)))</f>
        <v/>
      </c>
      <c r="O38" s="27">
        <f>IF(B38="","",IF(N38&gt;0,MIN(F38,DAY(DATE('Pagos del mes'!$D$6,'Pagos del mes'!$D$8+1,0)))+ROW()/10000,""))</f>
        <v/>
      </c>
    </row>
    <row r="39">
      <c r="B39" s="21" t="n"/>
      <c r="C39" s="22" t="n"/>
      <c r="D39" s="23" t="n"/>
      <c r="E39" s="22" t="n"/>
      <c r="F39" s="24" t="n"/>
      <c r="G39" s="24" t="n"/>
      <c r="H39" s="22" t="n"/>
      <c r="I39" s="22" t="n"/>
      <c r="J39" s="13">
        <f>IF(B39="","",IFERROR(INDEX(Listas!$E$2:$E$6,MATCH(E39,Listas!$B$2:$B$6,0)),1))</f>
        <v/>
      </c>
      <c r="K39" s="25">
        <f>IF(B39="","",IF(I39="No",0,12/J39))</f>
        <v/>
      </c>
      <c r="L39" s="26">
        <f>IF(B39="","",ROUND(D39*K39,2))</f>
        <v/>
      </c>
      <c r="M39" s="11">
        <f>IF(B39="","",ROUND(L39/12,2))</f>
        <v/>
      </c>
      <c r="N39" s="11">
        <f>IF(B39="","",IF(I39="No",0,IF(MOD('Pagos del mes'!$D$8-G39,J39)=0,D39,0)))</f>
        <v/>
      </c>
      <c r="O39" s="27">
        <f>IF(B39="","",IF(N39&gt;0,MIN(F39,DAY(DATE('Pagos del mes'!$D$6,'Pagos del mes'!$D$8+1,0)))+ROW()/10000,""))</f>
        <v/>
      </c>
    </row>
    <row r="40">
      <c r="B40" s="21" t="n"/>
      <c r="C40" s="22" t="n"/>
      <c r="D40" s="23" t="n"/>
      <c r="E40" s="22" t="n"/>
      <c r="F40" s="24" t="n"/>
      <c r="G40" s="24" t="n"/>
      <c r="H40" s="22" t="n"/>
      <c r="I40" s="22" t="n"/>
      <c r="J40" s="13">
        <f>IF(B40="","",IFERROR(INDEX(Listas!$E$2:$E$6,MATCH(E40,Listas!$B$2:$B$6,0)),1))</f>
        <v/>
      </c>
      <c r="K40" s="25">
        <f>IF(B40="","",IF(I40="No",0,12/J40))</f>
        <v/>
      </c>
      <c r="L40" s="26">
        <f>IF(B40="","",ROUND(D40*K40,2))</f>
        <v/>
      </c>
      <c r="M40" s="11">
        <f>IF(B40="","",ROUND(L40/12,2))</f>
        <v/>
      </c>
      <c r="N40" s="11">
        <f>IF(B40="","",IF(I40="No",0,IF(MOD('Pagos del mes'!$D$8-G40,J40)=0,D40,0)))</f>
        <v/>
      </c>
      <c r="O40" s="27">
        <f>IF(B40="","",IF(N40&gt;0,MIN(F40,DAY(DATE('Pagos del mes'!$D$6,'Pagos del mes'!$D$8+1,0)))+ROW()/10000,""))</f>
        <v/>
      </c>
    </row>
    <row r="41">
      <c r="B41" s="21" t="n"/>
      <c r="C41" s="22" t="n"/>
      <c r="D41" s="23" t="n"/>
      <c r="E41" s="22" t="n"/>
      <c r="F41" s="24" t="n"/>
      <c r="G41" s="24" t="n"/>
      <c r="H41" s="22" t="n"/>
      <c r="I41" s="22" t="n"/>
      <c r="J41" s="13">
        <f>IF(B41="","",IFERROR(INDEX(Listas!$E$2:$E$6,MATCH(E41,Listas!$B$2:$B$6,0)),1))</f>
        <v/>
      </c>
      <c r="K41" s="25">
        <f>IF(B41="","",IF(I41="No",0,12/J41))</f>
        <v/>
      </c>
      <c r="L41" s="26">
        <f>IF(B41="","",ROUND(D41*K41,2))</f>
        <v/>
      </c>
      <c r="M41" s="11">
        <f>IF(B41="","",ROUND(L41/12,2))</f>
        <v/>
      </c>
      <c r="N41" s="11">
        <f>IF(B41="","",IF(I41="No",0,IF(MOD('Pagos del mes'!$D$8-G41,J41)=0,D41,0)))</f>
        <v/>
      </c>
      <c r="O41" s="27">
        <f>IF(B41="","",IF(N41&gt;0,MIN(F41,DAY(DATE('Pagos del mes'!$D$6,'Pagos del mes'!$D$8+1,0)))+ROW()/10000,""))</f>
        <v/>
      </c>
    </row>
    <row r="42">
      <c r="B42" s="21" t="n"/>
      <c r="C42" s="22" t="n"/>
      <c r="D42" s="23" t="n"/>
      <c r="E42" s="22" t="n"/>
      <c r="F42" s="24" t="n"/>
      <c r="G42" s="24" t="n"/>
      <c r="H42" s="22" t="n"/>
      <c r="I42" s="22" t="n"/>
      <c r="J42" s="13">
        <f>IF(B42="","",IFERROR(INDEX(Listas!$E$2:$E$6,MATCH(E42,Listas!$B$2:$B$6,0)),1))</f>
        <v/>
      </c>
      <c r="K42" s="25">
        <f>IF(B42="","",IF(I42="No",0,12/J42))</f>
        <v/>
      </c>
      <c r="L42" s="26">
        <f>IF(B42="","",ROUND(D42*K42,2))</f>
        <v/>
      </c>
      <c r="M42" s="11">
        <f>IF(B42="","",ROUND(L42/12,2))</f>
        <v/>
      </c>
      <c r="N42" s="11">
        <f>IF(B42="","",IF(I42="No",0,IF(MOD('Pagos del mes'!$D$8-G42,J42)=0,D42,0)))</f>
        <v/>
      </c>
      <c r="O42" s="27">
        <f>IF(B42="","",IF(N42&gt;0,MIN(F42,DAY(DATE('Pagos del mes'!$D$6,'Pagos del mes'!$D$8+1,0)))+ROW()/10000,""))</f>
        <v/>
      </c>
    </row>
    <row r="43">
      <c r="B43" s="21" t="n"/>
      <c r="C43" s="22" t="n"/>
      <c r="D43" s="23" t="n"/>
      <c r="E43" s="22" t="n"/>
      <c r="F43" s="24" t="n"/>
      <c r="G43" s="24" t="n"/>
      <c r="H43" s="22" t="n"/>
      <c r="I43" s="22" t="n"/>
      <c r="J43" s="13">
        <f>IF(B43="","",IFERROR(INDEX(Listas!$E$2:$E$6,MATCH(E43,Listas!$B$2:$B$6,0)),1))</f>
        <v/>
      </c>
      <c r="K43" s="25">
        <f>IF(B43="","",IF(I43="No",0,12/J43))</f>
        <v/>
      </c>
      <c r="L43" s="26">
        <f>IF(B43="","",ROUND(D43*K43,2))</f>
        <v/>
      </c>
      <c r="M43" s="11">
        <f>IF(B43="","",ROUND(L43/12,2))</f>
        <v/>
      </c>
      <c r="N43" s="11">
        <f>IF(B43="","",IF(I43="No",0,IF(MOD('Pagos del mes'!$D$8-G43,J43)=0,D43,0)))</f>
        <v/>
      </c>
      <c r="O43" s="27">
        <f>IF(B43="","",IF(N43&gt;0,MIN(F43,DAY(DATE('Pagos del mes'!$D$6,'Pagos del mes'!$D$8+1,0)))+ROW()/10000,""))</f>
        <v/>
      </c>
    </row>
    <row r="44">
      <c r="B44" s="21" t="n"/>
      <c r="C44" s="22" t="n"/>
      <c r="D44" s="23" t="n"/>
      <c r="E44" s="22" t="n"/>
      <c r="F44" s="24" t="n"/>
      <c r="G44" s="24" t="n"/>
      <c r="H44" s="22" t="n"/>
      <c r="I44" s="22" t="n"/>
      <c r="J44" s="13">
        <f>IF(B44="","",IFERROR(INDEX(Listas!$E$2:$E$6,MATCH(E44,Listas!$B$2:$B$6,0)),1))</f>
        <v/>
      </c>
      <c r="K44" s="25">
        <f>IF(B44="","",IF(I44="No",0,12/J44))</f>
        <v/>
      </c>
      <c r="L44" s="26">
        <f>IF(B44="","",ROUND(D44*K44,2))</f>
        <v/>
      </c>
      <c r="M44" s="11">
        <f>IF(B44="","",ROUND(L44/12,2))</f>
        <v/>
      </c>
      <c r="N44" s="11">
        <f>IF(B44="","",IF(I44="No",0,IF(MOD('Pagos del mes'!$D$8-G44,J44)=0,D44,0)))</f>
        <v/>
      </c>
      <c r="O44" s="27">
        <f>IF(B44="","",IF(N44&gt;0,MIN(F44,DAY(DATE('Pagos del mes'!$D$6,'Pagos del mes'!$D$8+1,0)))+ROW()/10000,""))</f>
        <v/>
      </c>
    </row>
    <row r="45">
      <c r="B45" s="21" t="n"/>
      <c r="C45" s="22" t="n"/>
      <c r="D45" s="23" t="n"/>
      <c r="E45" s="22" t="n"/>
      <c r="F45" s="24" t="n"/>
      <c r="G45" s="24" t="n"/>
      <c r="H45" s="22" t="n"/>
      <c r="I45" s="22" t="n"/>
      <c r="J45" s="13">
        <f>IF(B45="","",IFERROR(INDEX(Listas!$E$2:$E$6,MATCH(E45,Listas!$B$2:$B$6,0)),1))</f>
        <v/>
      </c>
      <c r="K45" s="25">
        <f>IF(B45="","",IF(I45="No",0,12/J45))</f>
        <v/>
      </c>
      <c r="L45" s="26">
        <f>IF(B45="","",ROUND(D45*K45,2))</f>
        <v/>
      </c>
      <c r="M45" s="11">
        <f>IF(B45="","",ROUND(L45/12,2))</f>
        <v/>
      </c>
      <c r="N45" s="11">
        <f>IF(B45="","",IF(I45="No",0,IF(MOD('Pagos del mes'!$D$8-G45,J45)=0,D45,0)))</f>
        <v/>
      </c>
      <c r="O45" s="27">
        <f>IF(B45="","",IF(N45&gt;0,MIN(F45,DAY(DATE('Pagos del mes'!$D$6,'Pagos del mes'!$D$8+1,0)))+ROW()/10000,""))</f>
        <v/>
      </c>
    </row>
    <row r="46">
      <c r="B46" s="21" t="n"/>
      <c r="C46" s="22" t="n"/>
      <c r="D46" s="23" t="n"/>
      <c r="E46" s="22" t="n"/>
      <c r="F46" s="24" t="n"/>
      <c r="G46" s="24" t="n"/>
      <c r="H46" s="22" t="n"/>
      <c r="I46" s="22" t="n"/>
      <c r="J46" s="13">
        <f>IF(B46="","",IFERROR(INDEX(Listas!$E$2:$E$6,MATCH(E46,Listas!$B$2:$B$6,0)),1))</f>
        <v/>
      </c>
      <c r="K46" s="25">
        <f>IF(B46="","",IF(I46="No",0,12/J46))</f>
        <v/>
      </c>
      <c r="L46" s="26">
        <f>IF(B46="","",ROUND(D46*K46,2))</f>
        <v/>
      </c>
      <c r="M46" s="11">
        <f>IF(B46="","",ROUND(L46/12,2))</f>
        <v/>
      </c>
      <c r="N46" s="11">
        <f>IF(B46="","",IF(I46="No",0,IF(MOD('Pagos del mes'!$D$8-G46,J46)=0,D46,0)))</f>
        <v/>
      </c>
      <c r="O46" s="27">
        <f>IF(B46="","",IF(N46&gt;0,MIN(F46,DAY(DATE('Pagos del mes'!$D$6,'Pagos del mes'!$D$8+1,0)))+ROW()/10000,""))</f>
        <v/>
      </c>
    </row>
    <row r="47">
      <c r="B47" s="21" t="n"/>
      <c r="C47" s="22" t="n"/>
      <c r="D47" s="23" t="n"/>
      <c r="E47" s="22" t="n"/>
      <c r="F47" s="24" t="n"/>
      <c r="G47" s="24" t="n"/>
      <c r="H47" s="22" t="n"/>
      <c r="I47" s="22" t="n"/>
      <c r="J47" s="13">
        <f>IF(B47="","",IFERROR(INDEX(Listas!$E$2:$E$6,MATCH(E47,Listas!$B$2:$B$6,0)),1))</f>
        <v/>
      </c>
      <c r="K47" s="25">
        <f>IF(B47="","",IF(I47="No",0,12/J47))</f>
        <v/>
      </c>
      <c r="L47" s="26">
        <f>IF(B47="","",ROUND(D47*K47,2))</f>
        <v/>
      </c>
      <c r="M47" s="11">
        <f>IF(B47="","",ROUND(L47/12,2))</f>
        <v/>
      </c>
      <c r="N47" s="11">
        <f>IF(B47="","",IF(I47="No",0,IF(MOD('Pagos del mes'!$D$8-G47,J47)=0,D47,0)))</f>
        <v/>
      </c>
      <c r="O47" s="27">
        <f>IF(B47="","",IF(N47&gt;0,MIN(F47,DAY(DATE('Pagos del mes'!$D$6,'Pagos del mes'!$D$8+1,0)))+ROW()/10000,""))</f>
        <v/>
      </c>
    </row>
    <row r="48">
      <c r="B48" s="21" t="n"/>
      <c r="C48" s="22" t="n"/>
      <c r="D48" s="23" t="n"/>
      <c r="E48" s="22" t="n"/>
      <c r="F48" s="24" t="n"/>
      <c r="G48" s="24" t="n"/>
      <c r="H48" s="22" t="n"/>
      <c r="I48" s="22" t="n"/>
      <c r="J48" s="13">
        <f>IF(B48="","",IFERROR(INDEX(Listas!$E$2:$E$6,MATCH(E48,Listas!$B$2:$B$6,0)),1))</f>
        <v/>
      </c>
      <c r="K48" s="25">
        <f>IF(B48="","",IF(I48="No",0,12/J48))</f>
        <v/>
      </c>
      <c r="L48" s="26">
        <f>IF(B48="","",ROUND(D48*K48,2))</f>
        <v/>
      </c>
      <c r="M48" s="11">
        <f>IF(B48="","",ROUND(L48/12,2))</f>
        <v/>
      </c>
      <c r="N48" s="11">
        <f>IF(B48="","",IF(I48="No",0,IF(MOD('Pagos del mes'!$D$8-G48,J48)=0,D48,0)))</f>
        <v/>
      </c>
      <c r="O48" s="27">
        <f>IF(B48="","",IF(N48&gt;0,MIN(F48,DAY(DATE('Pagos del mes'!$D$6,'Pagos del mes'!$D$8+1,0)))+ROW()/10000,""))</f>
        <v/>
      </c>
    </row>
    <row r="49">
      <c r="B49" s="21" t="n"/>
      <c r="C49" s="22" t="n"/>
      <c r="D49" s="23" t="n"/>
      <c r="E49" s="22" t="n"/>
      <c r="F49" s="24" t="n"/>
      <c r="G49" s="24" t="n"/>
      <c r="H49" s="22" t="n"/>
      <c r="I49" s="22" t="n"/>
      <c r="J49" s="13">
        <f>IF(B49="","",IFERROR(INDEX(Listas!$E$2:$E$6,MATCH(E49,Listas!$B$2:$B$6,0)),1))</f>
        <v/>
      </c>
      <c r="K49" s="25">
        <f>IF(B49="","",IF(I49="No",0,12/J49))</f>
        <v/>
      </c>
      <c r="L49" s="26">
        <f>IF(B49="","",ROUND(D49*K49,2))</f>
        <v/>
      </c>
      <c r="M49" s="11">
        <f>IF(B49="","",ROUND(L49/12,2))</f>
        <v/>
      </c>
      <c r="N49" s="11">
        <f>IF(B49="","",IF(I49="No",0,IF(MOD('Pagos del mes'!$D$8-G49,J49)=0,D49,0)))</f>
        <v/>
      </c>
      <c r="O49" s="27">
        <f>IF(B49="","",IF(N49&gt;0,MIN(F49,DAY(DATE('Pagos del mes'!$D$6,'Pagos del mes'!$D$8+1,0)))+ROW()/10000,""))</f>
        <v/>
      </c>
    </row>
    <row r="50">
      <c r="B50" s="14" t="inlineStr">
        <is>
          <t>TOTAL</t>
        </is>
      </c>
      <c r="D50" s="15">
        <f>SUMPRODUCT((I10:I49="Sí")*(D10:D49))</f>
        <v/>
      </c>
      <c r="L50" s="15">
        <f>SUM(L10:L49)</f>
        <v/>
      </c>
      <c r="M50" s="15">
        <f>SUM(M10:M49)</f>
        <v/>
      </c>
      <c r="N50" s="15">
        <f>SUM(N10:N49)</f>
        <v/>
      </c>
    </row>
    <row r="51">
      <c r="B51" s="18" t="inlineStr">
        <is>
          <t>Si la periodicidad no es mensual, indica en «Mes del 1er cargo» el mes en que cobran por primera vez en el año; los siguientes se repiten cada 2, 3, 6 o 12 meses. «Clave orden» es auxiliar (no tocar).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M3"/>
    <mergeCell ref="B2:M2"/>
  </mergeCells>
  <conditionalFormatting sqref="B10:E49">
    <cfRule type="expression" priority="1" dxfId="0">
      <formula>MOD(ROW(),2)=0</formula>
    </cfRule>
  </conditionalFormatting>
  <conditionalFormatting sqref="I10:I49">
    <cfRule type="cellIs" priority="2" operator="equal" dxfId="1">
      <formula>"No"</formula>
    </cfRule>
  </conditionalFormatting>
  <conditionalFormatting sqref="L10:L49">
    <cfRule type="dataBar" priority="3">
      <dataBar>
        <cfvo type="num" val="0"/>
        <cfvo type="max"/>
        <color rgb="0034D399"/>
      </dataBar>
    </cfRule>
  </conditionalFormatting>
  <conditionalFormatting sqref="N10:N49">
    <cfRule type="expression" priority="4" dxfId="2">
      <formula>AND(ISNUMBER(N10),N10&gt;0)</formula>
    </cfRule>
  </conditionalFormatting>
  <dataValidations count="6">
    <dataValidation sqref="C10:C49" showDropDown="0" showInputMessage="0" showErrorMessage="0" allowBlank="1" type="list">
      <formula1>=Listas!$A$2:$A$11</formula1>
    </dataValidation>
    <dataValidation sqref="E10:E49" showDropDown="0" showInputMessage="0" showErrorMessage="0" allowBlank="1" type="list">
      <formula1>=Listas!$B$2:$B$6</formula1>
    </dataValidation>
    <dataValidation sqref="H10:H49" showDropDown="0" showInputMessage="0" showErrorMessage="0" allowBlank="1" type="list">
      <formula1>=Listas!$C$2:$C$5</formula1>
    </dataValidation>
    <dataValidation sqref="I10:I49" showDropDown="0" showInputMessage="0" showErrorMessage="0" allowBlank="1" type="list">
      <formula1>=Listas!$D$2:$D$3</formula1>
    </dataValidation>
    <dataValidation sqref="F10:F49" showDropDown="0" showInputMessage="0" showErrorMessage="0" allowBlank="1" errorTitle="Valor no válido" error="Día del mes entre 1 y 31" type="whole" operator="between">
      <formula1>1</formula1>
      <formula2>31</formula2>
    </dataValidation>
    <dataValidation sqref="G10:G49" showDropDown="0" showInputMessage="0" showErrorMessage="0" allowBlank="1" errorTitle="Valor no válido" error="Mes entre 1 (enero) y 12 (diciembre)" type="whole" operator="between">
      <formula1>1</formula1>
      <formula2>12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P52"/>
  <sheetViews>
    <sheetView showGridLines="0" tabSelected="0" workbookViewId="0">
      <pane xSplit="3" ySplit="9" topLeftCell="D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30" customWidth="1" min="2" max="2"/>
    <col width="19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4" customWidth="1" min="16" max="16"/>
  </cols>
  <sheetData>
    <row r="2" ht="34" customHeight="1">
      <c r="B2" s="1" t="inlineStr">
        <is>
          <t>Calendario anual de pagos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</row>
    <row r="3">
      <c r="B3" s="3" t="inlineStr">
        <is>
          <t>Cada celda verde es un cargo en ese mes. Se rellena sola desde la hoja Recibos.</t>
        </is>
      </c>
    </row>
    <row r="8">
      <c r="B8" s="28" t="inlineStr">
        <is>
          <t>Nº de mes ►</t>
        </is>
      </c>
      <c r="D8" s="29" t="n">
        <v>1</v>
      </c>
      <c r="E8" s="29" t="n">
        <v>2</v>
      </c>
      <c r="F8" s="29" t="n">
        <v>3</v>
      </c>
      <c r="G8" s="29" t="n">
        <v>4</v>
      </c>
      <c r="H8" s="29" t="n">
        <v>5</v>
      </c>
      <c r="I8" s="29" t="n">
        <v>6</v>
      </c>
      <c r="J8" s="29" t="n">
        <v>7</v>
      </c>
      <c r="K8" s="29" t="n">
        <v>8</v>
      </c>
      <c r="L8" s="29" t="n">
        <v>9</v>
      </c>
      <c r="M8" s="29" t="n">
        <v>10</v>
      </c>
      <c r="N8" s="29" t="n">
        <v>11</v>
      </c>
      <c r="O8" s="29" t="n">
        <v>12</v>
      </c>
    </row>
    <row r="9" ht="28" customHeight="1">
      <c r="B9" s="9" t="inlineStr">
        <is>
          <t>Recibo</t>
        </is>
      </c>
      <c r="C9" s="9" t="inlineStr">
        <is>
          <t>Categoría</t>
        </is>
      </c>
      <c r="D9" s="9" t="inlineStr">
        <is>
          <t>Enero</t>
        </is>
      </c>
      <c r="E9" s="9" t="inlineStr">
        <is>
          <t>Febrero</t>
        </is>
      </c>
      <c r="F9" s="9" t="inlineStr">
        <is>
          <t>Marzo</t>
        </is>
      </c>
      <c r="G9" s="9" t="inlineStr">
        <is>
          <t>Abril</t>
        </is>
      </c>
      <c r="H9" s="9" t="inlineStr">
        <is>
          <t>Mayo</t>
        </is>
      </c>
      <c r="I9" s="9" t="inlineStr">
        <is>
          <t>Junio</t>
        </is>
      </c>
      <c r="J9" s="9" t="inlineStr">
        <is>
          <t>Julio</t>
        </is>
      </c>
      <c r="K9" s="9" t="inlineStr">
        <is>
          <t>Agosto</t>
        </is>
      </c>
      <c r="L9" s="9" t="inlineStr">
        <is>
          <t>Septiembre</t>
        </is>
      </c>
      <c r="M9" s="9" t="inlineStr">
        <is>
          <t>Octubre</t>
        </is>
      </c>
      <c r="N9" s="9" t="inlineStr">
        <is>
          <t>Noviembre</t>
        </is>
      </c>
      <c r="O9" s="9" t="inlineStr">
        <is>
          <t>Diciembre</t>
        </is>
      </c>
      <c r="P9" s="9" t="inlineStr">
        <is>
          <t>Total anual</t>
        </is>
      </c>
    </row>
    <row r="10">
      <c r="B10" s="30">
        <f>IF(Recibos!B10="","",Recibos!B10)</f>
        <v/>
      </c>
      <c r="C10" s="31">
        <f>IF(Recibos!B10="","",Recibos!C10&amp;"")</f>
        <v/>
      </c>
      <c r="D10" s="11">
        <f>IF($B10="","",IF(Recibos!$I10="No",0,IF(MOD(D$8-Recibos!$G10,Recibos!$J10)=0,Recibos!$D10,0)))</f>
        <v/>
      </c>
      <c r="E10" s="11">
        <f>IF($B10="","",IF(Recibos!$I10="No",0,IF(MOD(E$8-Recibos!$G10,Recibos!$J10)=0,Recibos!$D10,0)))</f>
        <v/>
      </c>
      <c r="F10" s="11">
        <f>IF($B10="","",IF(Recibos!$I10="No",0,IF(MOD(F$8-Recibos!$G10,Recibos!$J10)=0,Recibos!$D10,0)))</f>
        <v/>
      </c>
      <c r="G10" s="11">
        <f>IF($B10="","",IF(Recibos!$I10="No",0,IF(MOD(G$8-Recibos!$G10,Recibos!$J10)=0,Recibos!$D10,0)))</f>
        <v/>
      </c>
      <c r="H10" s="11">
        <f>IF($B10="","",IF(Recibos!$I10="No",0,IF(MOD(H$8-Recibos!$G10,Recibos!$J10)=0,Recibos!$D10,0)))</f>
        <v/>
      </c>
      <c r="I10" s="11">
        <f>IF($B10="","",IF(Recibos!$I10="No",0,IF(MOD(I$8-Recibos!$G10,Recibos!$J10)=0,Recibos!$D10,0)))</f>
        <v/>
      </c>
      <c r="J10" s="11">
        <f>IF($B10="","",IF(Recibos!$I10="No",0,IF(MOD(J$8-Recibos!$G10,Recibos!$J10)=0,Recibos!$D10,0)))</f>
        <v/>
      </c>
      <c r="K10" s="11">
        <f>IF($B10="","",IF(Recibos!$I10="No",0,IF(MOD(K$8-Recibos!$G10,Recibos!$J10)=0,Recibos!$D10,0)))</f>
        <v/>
      </c>
      <c r="L10" s="11">
        <f>IF($B10="","",IF(Recibos!$I10="No",0,IF(MOD(L$8-Recibos!$G10,Recibos!$J10)=0,Recibos!$D10,0)))</f>
        <v/>
      </c>
      <c r="M10" s="11">
        <f>IF($B10="","",IF(Recibos!$I10="No",0,IF(MOD(M$8-Recibos!$G10,Recibos!$J10)=0,Recibos!$D10,0)))</f>
        <v/>
      </c>
      <c r="N10" s="11">
        <f>IF($B10="","",IF(Recibos!$I10="No",0,IF(MOD(N$8-Recibos!$G10,Recibos!$J10)=0,Recibos!$D10,0)))</f>
        <v/>
      </c>
      <c r="O10" s="11">
        <f>IF($B10="","",IF(Recibos!$I10="No",0,IF(MOD(O$8-Recibos!$G10,Recibos!$J10)=0,Recibos!$D10,0)))</f>
        <v/>
      </c>
      <c r="P10" s="26">
        <f>IF($B10="","",SUM(D10:O10))</f>
        <v/>
      </c>
    </row>
    <row r="11">
      <c r="B11" s="30">
        <f>IF(Recibos!B11="","",Recibos!B11)</f>
        <v/>
      </c>
      <c r="C11" s="31">
        <f>IF(Recibos!B11="","",Recibos!C11&amp;"")</f>
        <v/>
      </c>
      <c r="D11" s="11">
        <f>IF($B11="","",IF(Recibos!$I11="No",0,IF(MOD(D$8-Recibos!$G11,Recibos!$J11)=0,Recibos!$D11,0)))</f>
        <v/>
      </c>
      <c r="E11" s="11">
        <f>IF($B11="","",IF(Recibos!$I11="No",0,IF(MOD(E$8-Recibos!$G11,Recibos!$J11)=0,Recibos!$D11,0)))</f>
        <v/>
      </c>
      <c r="F11" s="11">
        <f>IF($B11="","",IF(Recibos!$I11="No",0,IF(MOD(F$8-Recibos!$G11,Recibos!$J11)=0,Recibos!$D11,0)))</f>
        <v/>
      </c>
      <c r="G11" s="11">
        <f>IF($B11="","",IF(Recibos!$I11="No",0,IF(MOD(G$8-Recibos!$G11,Recibos!$J11)=0,Recibos!$D11,0)))</f>
        <v/>
      </c>
      <c r="H11" s="11">
        <f>IF($B11="","",IF(Recibos!$I11="No",0,IF(MOD(H$8-Recibos!$G11,Recibos!$J11)=0,Recibos!$D11,0)))</f>
        <v/>
      </c>
      <c r="I11" s="11">
        <f>IF($B11="","",IF(Recibos!$I11="No",0,IF(MOD(I$8-Recibos!$G11,Recibos!$J11)=0,Recibos!$D11,0)))</f>
        <v/>
      </c>
      <c r="J11" s="11">
        <f>IF($B11="","",IF(Recibos!$I11="No",0,IF(MOD(J$8-Recibos!$G11,Recibos!$J11)=0,Recibos!$D11,0)))</f>
        <v/>
      </c>
      <c r="K11" s="11">
        <f>IF($B11="","",IF(Recibos!$I11="No",0,IF(MOD(K$8-Recibos!$G11,Recibos!$J11)=0,Recibos!$D11,0)))</f>
        <v/>
      </c>
      <c r="L11" s="11">
        <f>IF($B11="","",IF(Recibos!$I11="No",0,IF(MOD(L$8-Recibos!$G11,Recibos!$J11)=0,Recibos!$D11,0)))</f>
        <v/>
      </c>
      <c r="M11" s="11">
        <f>IF($B11="","",IF(Recibos!$I11="No",0,IF(MOD(M$8-Recibos!$G11,Recibos!$J11)=0,Recibos!$D11,0)))</f>
        <v/>
      </c>
      <c r="N11" s="11">
        <f>IF($B11="","",IF(Recibos!$I11="No",0,IF(MOD(N$8-Recibos!$G11,Recibos!$J11)=0,Recibos!$D11,0)))</f>
        <v/>
      </c>
      <c r="O11" s="11">
        <f>IF($B11="","",IF(Recibos!$I11="No",0,IF(MOD(O$8-Recibos!$G11,Recibos!$J11)=0,Recibos!$D11,0)))</f>
        <v/>
      </c>
      <c r="P11" s="26">
        <f>IF($B11="","",SUM(D11:O11))</f>
        <v/>
      </c>
    </row>
    <row r="12">
      <c r="B12" s="30">
        <f>IF(Recibos!B12="","",Recibos!B12)</f>
        <v/>
      </c>
      <c r="C12" s="31">
        <f>IF(Recibos!B12="","",Recibos!C12&amp;"")</f>
        <v/>
      </c>
      <c r="D12" s="11">
        <f>IF($B12="","",IF(Recibos!$I12="No",0,IF(MOD(D$8-Recibos!$G12,Recibos!$J12)=0,Recibos!$D12,0)))</f>
        <v/>
      </c>
      <c r="E12" s="11">
        <f>IF($B12="","",IF(Recibos!$I12="No",0,IF(MOD(E$8-Recibos!$G12,Recibos!$J12)=0,Recibos!$D12,0)))</f>
        <v/>
      </c>
      <c r="F12" s="11">
        <f>IF($B12="","",IF(Recibos!$I12="No",0,IF(MOD(F$8-Recibos!$G12,Recibos!$J12)=0,Recibos!$D12,0)))</f>
        <v/>
      </c>
      <c r="G12" s="11">
        <f>IF($B12="","",IF(Recibos!$I12="No",0,IF(MOD(G$8-Recibos!$G12,Recibos!$J12)=0,Recibos!$D12,0)))</f>
        <v/>
      </c>
      <c r="H12" s="11">
        <f>IF($B12="","",IF(Recibos!$I12="No",0,IF(MOD(H$8-Recibos!$G12,Recibos!$J12)=0,Recibos!$D12,0)))</f>
        <v/>
      </c>
      <c r="I12" s="11">
        <f>IF($B12="","",IF(Recibos!$I12="No",0,IF(MOD(I$8-Recibos!$G12,Recibos!$J12)=0,Recibos!$D12,0)))</f>
        <v/>
      </c>
      <c r="J12" s="11">
        <f>IF($B12="","",IF(Recibos!$I12="No",0,IF(MOD(J$8-Recibos!$G12,Recibos!$J12)=0,Recibos!$D12,0)))</f>
        <v/>
      </c>
      <c r="K12" s="11">
        <f>IF($B12="","",IF(Recibos!$I12="No",0,IF(MOD(K$8-Recibos!$G12,Recibos!$J12)=0,Recibos!$D12,0)))</f>
        <v/>
      </c>
      <c r="L12" s="11">
        <f>IF($B12="","",IF(Recibos!$I12="No",0,IF(MOD(L$8-Recibos!$G12,Recibos!$J12)=0,Recibos!$D12,0)))</f>
        <v/>
      </c>
      <c r="M12" s="11">
        <f>IF($B12="","",IF(Recibos!$I12="No",0,IF(MOD(M$8-Recibos!$G12,Recibos!$J12)=0,Recibos!$D12,0)))</f>
        <v/>
      </c>
      <c r="N12" s="11">
        <f>IF($B12="","",IF(Recibos!$I12="No",0,IF(MOD(N$8-Recibos!$G12,Recibos!$J12)=0,Recibos!$D12,0)))</f>
        <v/>
      </c>
      <c r="O12" s="11">
        <f>IF($B12="","",IF(Recibos!$I12="No",0,IF(MOD(O$8-Recibos!$G12,Recibos!$J12)=0,Recibos!$D12,0)))</f>
        <v/>
      </c>
      <c r="P12" s="26">
        <f>IF($B12="","",SUM(D12:O12))</f>
        <v/>
      </c>
    </row>
    <row r="13">
      <c r="B13" s="30">
        <f>IF(Recibos!B13="","",Recibos!B13)</f>
        <v/>
      </c>
      <c r="C13" s="31">
        <f>IF(Recibos!B13="","",Recibos!C13&amp;"")</f>
        <v/>
      </c>
      <c r="D13" s="11">
        <f>IF($B13="","",IF(Recibos!$I13="No",0,IF(MOD(D$8-Recibos!$G13,Recibos!$J13)=0,Recibos!$D13,0)))</f>
        <v/>
      </c>
      <c r="E13" s="11">
        <f>IF($B13="","",IF(Recibos!$I13="No",0,IF(MOD(E$8-Recibos!$G13,Recibos!$J13)=0,Recibos!$D13,0)))</f>
        <v/>
      </c>
      <c r="F13" s="11">
        <f>IF($B13="","",IF(Recibos!$I13="No",0,IF(MOD(F$8-Recibos!$G13,Recibos!$J13)=0,Recibos!$D13,0)))</f>
        <v/>
      </c>
      <c r="G13" s="11">
        <f>IF($B13="","",IF(Recibos!$I13="No",0,IF(MOD(G$8-Recibos!$G13,Recibos!$J13)=0,Recibos!$D13,0)))</f>
        <v/>
      </c>
      <c r="H13" s="11">
        <f>IF($B13="","",IF(Recibos!$I13="No",0,IF(MOD(H$8-Recibos!$G13,Recibos!$J13)=0,Recibos!$D13,0)))</f>
        <v/>
      </c>
      <c r="I13" s="11">
        <f>IF($B13="","",IF(Recibos!$I13="No",0,IF(MOD(I$8-Recibos!$G13,Recibos!$J13)=0,Recibos!$D13,0)))</f>
        <v/>
      </c>
      <c r="J13" s="11">
        <f>IF($B13="","",IF(Recibos!$I13="No",0,IF(MOD(J$8-Recibos!$G13,Recibos!$J13)=0,Recibos!$D13,0)))</f>
        <v/>
      </c>
      <c r="K13" s="11">
        <f>IF($B13="","",IF(Recibos!$I13="No",0,IF(MOD(K$8-Recibos!$G13,Recibos!$J13)=0,Recibos!$D13,0)))</f>
        <v/>
      </c>
      <c r="L13" s="11">
        <f>IF($B13="","",IF(Recibos!$I13="No",0,IF(MOD(L$8-Recibos!$G13,Recibos!$J13)=0,Recibos!$D13,0)))</f>
        <v/>
      </c>
      <c r="M13" s="11">
        <f>IF($B13="","",IF(Recibos!$I13="No",0,IF(MOD(M$8-Recibos!$G13,Recibos!$J13)=0,Recibos!$D13,0)))</f>
        <v/>
      </c>
      <c r="N13" s="11">
        <f>IF($B13="","",IF(Recibos!$I13="No",0,IF(MOD(N$8-Recibos!$G13,Recibos!$J13)=0,Recibos!$D13,0)))</f>
        <v/>
      </c>
      <c r="O13" s="11">
        <f>IF($B13="","",IF(Recibos!$I13="No",0,IF(MOD(O$8-Recibos!$G13,Recibos!$J13)=0,Recibos!$D13,0)))</f>
        <v/>
      </c>
      <c r="P13" s="26">
        <f>IF($B13="","",SUM(D13:O13))</f>
        <v/>
      </c>
    </row>
    <row r="14">
      <c r="B14" s="30">
        <f>IF(Recibos!B14="","",Recibos!B14)</f>
        <v/>
      </c>
      <c r="C14" s="31">
        <f>IF(Recibos!B14="","",Recibos!C14&amp;"")</f>
        <v/>
      </c>
      <c r="D14" s="11">
        <f>IF($B14="","",IF(Recibos!$I14="No",0,IF(MOD(D$8-Recibos!$G14,Recibos!$J14)=0,Recibos!$D14,0)))</f>
        <v/>
      </c>
      <c r="E14" s="11">
        <f>IF($B14="","",IF(Recibos!$I14="No",0,IF(MOD(E$8-Recibos!$G14,Recibos!$J14)=0,Recibos!$D14,0)))</f>
        <v/>
      </c>
      <c r="F14" s="11">
        <f>IF($B14="","",IF(Recibos!$I14="No",0,IF(MOD(F$8-Recibos!$G14,Recibos!$J14)=0,Recibos!$D14,0)))</f>
        <v/>
      </c>
      <c r="G14" s="11">
        <f>IF($B14="","",IF(Recibos!$I14="No",0,IF(MOD(G$8-Recibos!$G14,Recibos!$J14)=0,Recibos!$D14,0)))</f>
        <v/>
      </c>
      <c r="H14" s="11">
        <f>IF($B14="","",IF(Recibos!$I14="No",0,IF(MOD(H$8-Recibos!$G14,Recibos!$J14)=0,Recibos!$D14,0)))</f>
        <v/>
      </c>
      <c r="I14" s="11">
        <f>IF($B14="","",IF(Recibos!$I14="No",0,IF(MOD(I$8-Recibos!$G14,Recibos!$J14)=0,Recibos!$D14,0)))</f>
        <v/>
      </c>
      <c r="J14" s="11">
        <f>IF($B14="","",IF(Recibos!$I14="No",0,IF(MOD(J$8-Recibos!$G14,Recibos!$J14)=0,Recibos!$D14,0)))</f>
        <v/>
      </c>
      <c r="K14" s="11">
        <f>IF($B14="","",IF(Recibos!$I14="No",0,IF(MOD(K$8-Recibos!$G14,Recibos!$J14)=0,Recibos!$D14,0)))</f>
        <v/>
      </c>
      <c r="L14" s="11">
        <f>IF($B14="","",IF(Recibos!$I14="No",0,IF(MOD(L$8-Recibos!$G14,Recibos!$J14)=0,Recibos!$D14,0)))</f>
        <v/>
      </c>
      <c r="M14" s="11">
        <f>IF($B14="","",IF(Recibos!$I14="No",0,IF(MOD(M$8-Recibos!$G14,Recibos!$J14)=0,Recibos!$D14,0)))</f>
        <v/>
      </c>
      <c r="N14" s="11">
        <f>IF($B14="","",IF(Recibos!$I14="No",0,IF(MOD(N$8-Recibos!$G14,Recibos!$J14)=0,Recibos!$D14,0)))</f>
        <v/>
      </c>
      <c r="O14" s="11">
        <f>IF($B14="","",IF(Recibos!$I14="No",0,IF(MOD(O$8-Recibos!$G14,Recibos!$J14)=0,Recibos!$D14,0)))</f>
        <v/>
      </c>
      <c r="P14" s="26">
        <f>IF($B14="","",SUM(D14:O14))</f>
        <v/>
      </c>
    </row>
    <row r="15">
      <c r="B15" s="30">
        <f>IF(Recibos!B15="","",Recibos!B15)</f>
        <v/>
      </c>
      <c r="C15" s="31">
        <f>IF(Recibos!B15="","",Recibos!C15&amp;"")</f>
        <v/>
      </c>
      <c r="D15" s="11">
        <f>IF($B15="","",IF(Recibos!$I15="No",0,IF(MOD(D$8-Recibos!$G15,Recibos!$J15)=0,Recibos!$D15,0)))</f>
        <v/>
      </c>
      <c r="E15" s="11">
        <f>IF($B15="","",IF(Recibos!$I15="No",0,IF(MOD(E$8-Recibos!$G15,Recibos!$J15)=0,Recibos!$D15,0)))</f>
        <v/>
      </c>
      <c r="F15" s="11">
        <f>IF($B15="","",IF(Recibos!$I15="No",0,IF(MOD(F$8-Recibos!$G15,Recibos!$J15)=0,Recibos!$D15,0)))</f>
        <v/>
      </c>
      <c r="G15" s="11">
        <f>IF($B15="","",IF(Recibos!$I15="No",0,IF(MOD(G$8-Recibos!$G15,Recibos!$J15)=0,Recibos!$D15,0)))</f>
        <v/>
      </c>
      <c r="H15" s="11">
        <f>IF($B15="","",IF(Recibos!$I15="No",0,IF(MOD(H$8-Recibos!$G15,Recibos!$J15)=0,Recibos!$D15,0)))</f>
        <v/>
      </c>
      <c r="I15" s="11">
        <f>IF($B15="","",IF(Recibos!$I15="No",0,IF(MOD(I$8-Recibos!$G15,Recibos!$J15)=0,Recibos!$D15,0)))</f>
        <v/>
      </c>
      <c r="J15" s="11">
        <f>IF($B15="","",IF(Recibos!$I15="No",0,IF(MOD(J$8-Recibos!$G15,Recibos!$J15)=0,Recibos!$D15,0)))</f>
        <v/>
      </c>
      <c r="K15" s="11">
        <f>IF($B15="","",IF(Recibos!$I15="No",0,IF(MOD(K$8-Recibos!$G15,Recibos!$J15)=0,Recibos!$D15,0)))</f>
        <v/>
      </c>
      <c r="L15" s="11">
        <f>IF($B15="","",IF(Recibos!$I15="No",0,IF(MOD(L$8-Recibos!$G15,Recibos!$J15)=0,Recibos!$D15,0)))</f>
        <v/>
      </c>
      <c r="M15" s="11">
        <f>IF($B15="","",IF(Recibos!$I15="No",0,IF(MOD(M$8-Recibos!$G15,Recibos!$J15)=0,Recibos!$D15,0)))</f>
        <v/>
      </c>
      <c r="N15" s="11">
        <f>IF($B15="","",IF(Recibos!$I15="No",0,IF(MOD(N$8-Recibos!$G15,Recibos!$J15)=0,Recibos!$D15,0)))</f>
        <v/>
      </c>
      <c r="O15" s="11">
        <f>IF($B15="","",IF(Recibos!$I15="No",0,IF(MOD(O$8-Recibos!$G15,Recibos!$J15)=0,Recibos!$D15,0)))</f>
        <v/>
      </c>
      <c r="P15" s="26">
        <f>IF($B15="","",SUM(D15:O15))</f>
        <v/>
      </c>
    </row>
    <row r="16">
      <c r="B16" s="30">
        <f>IF(Recibos!B16="","",Recibos!B16)</f>
        <v/>
      </c>
      <c r="C16" s="31">
        <f>IF(Recibos!B16="","",Recibos!C16&amp;"")</f>
        <v/>
      </c>
      <c r="D16" s="11">
        <f>IF($B16="","",IF(Recibos!$I16="No",0,IF(MOD(D$8-Recibos!$G16,Recibos!$J16)=0,Recibos!$D16,0)))</f>
        <v/>
      </c>
      <c r="E16" s="11">
        <f>IF($B16="","",IF(Recibos!$I16="No",0,IF(MOD(E$8-Recibos!$G16,Recibos!$J16)=0,Recibos!$D16,0)))</f>
        <v/>
      </c>
      <c r="F16" s="11">
        <f>IF($B16="","",IF(Recibos!$I16="No",0,IF(MOD(F$8-Recibos!$G16,Recibos!$J16)=0,Recibos!$D16,0)))</f>
        <v/>
      </c>
      <c r="G16" s="11">
        <f>IF($B16="","",IF(Recibos!$I16="No",0,IF(MOD(G$8-Recibos!$G16,Recibos!$J16)=0,Recibos!$D16,0)))</f>
        <v/>
      </c>
      <c r="H16" s="11">
        <f>IF($B16="","",IF(Recibos!$I16="No",0,IF(MOD(H$8-Recibos!$G16,Recibos!$J16)=0,Recibos!$D16,0)))</f>
        <v/>
      </c>
      <c r="I16" s="11">
        <f>IF($B16="","",IF(Recibos!$I16="No",0,IF(MOD(I$8-Recibos!$G16,Recibos!$J16)=0,Recibos!$D16,0)))</f>
        <v/>
      </c>
      <c r="J16" s="11">
        <f>IF($B16="","",IF(Recibos!$I16="No",0,IF(MOD(J$8-Recibos!$G16,Recibos!$J16)=0,Recibos!$D16,0)))</f>
        <v/>
      </c>
      <c r="K16" s="11">
        <f>IF($B16="","",IF(Recibos!$I16="No",0,IF(MOD(K$8-Recibos!$G16,Recibos!$J16)=0,Recibos!$D16,0)))</f>
        <v/>
      </c>
      <c r="L16" s="11">
        <f>IF($B16="","",IF(Recibos!$I16="No",0,IF(MOD(L$8-Recibos!$G16,Recibos!$J16)=0,Recibos!$D16,0)))</f>
        <v/>
      </c>
      <c r="M16" s="11">
        <f>IF($B16="","",IF(Recibos!$I16="No",0,IF(MOD(M$8-Recibos!$G16,Recibos!$J16)=0,Recibos!$D16,0)))</f>
        <v/>
      </c>
      <c r="N16" s="11">
        <f>IF($B16="","",IF(Recibos!$I16="No",0,IF(MOD(N$8-Recibos!$G16,Recibos!$J16)=0,Recibos!$D16,0)))</f>
        <v/>
      </c>
      <c r="O16" s="11">
        <f>IF($B16="","",IF(Recibos!$I16="No",0,IF(MOD(O$8-Recibos!$G16,Recibos!$J16)=0,Recibos!$D16,0)))</f>
        <v/>
      </c>
      <c r="P16" s="26">
        <f>IF($B16="","",SUM(D16:O16))</f>
        <v/>
      </c>
    </row>
    <row r="17">
      <c r="B17" s="30">
        <f>IF(Recibos!B17="","",Recibos!B17)</f>
        <v/>
      </c>
      <c r="C17" s="31">
        <f>IF(Recibos!B17="","",Recibos!C17&amp;"")</f>
        <v/>
      </c>
      <c r="D17" s="11">
        <f>IF($B17="","",IF(Recibos!$I17="No",0,IF(MOD(D$8-Recibos!$G17,Recibos!$J17)=0,Recibos!$D17,0)))</f>
        <v/>
      </c>
      <c r="E17" s="11">
        <f>IF($B17="","",IF(Recibos!$I17="No",0,IF(MOD(E$8-Recibos!$G17,Recibos!$J17)=0,Recibos!$D17,0)))</f>
        <v/>
      </c>
      <c r="F17" s="11">
        <f>IF($B17="","",IF(Recibos!$I17="No",0,IF(MOD(F$8-Recibos!$G17,Recibos!$J17)=0,Recibos!$D17,0)))</f>
        <v/>
      </c>
      <c r="G17" s="11">
        <f>IF($B17="","",IF(Recibos!$I17="No",0,IF(MOD(G$8-Recibos!$G17,Recibos!$J17)=0,Recibos!$D17,0)))</f>
        <v/>
      </c>
      <c r="H17" s="11">
        <f>IF($B17="","",IF(Recibos!$I17="No",0,IF(MOD(H$8-Recibos!$G17,Recibos!$J17)=0,Recibos!$D17,0)))</f>
        <v/>
      </c>
      <c r="I17" s="11">
        <f>IF($B17="","",IF(Recibos!$I17="No",0,IF(MOD(I$8-Recibos!$G17,Recibos!$J17)=0,Recibos!$D17,0)))</f>
        <v/>
      </c>
      <c r="J17" s="11">
        <f>IF($B17="","",IF(Recibos!$I17="No",0,IF(MOD(J$8-Recibos!$G17,Recibos!$J17)=0,Recibos!$D17,0)))</f>
        <v/>
      </c>
      <c r="K17" s="11">
        <f>IF($B17="","",IF(Recibos!$I17="No",0,IF(MOD(K$8-Recibos!$G17,Recibos!$J17)=0,Recibos!$D17,0)))</f>
        <v/>
      </c>
      <c r="L17" s="11">
        <f>IF($B17="","",IF(Recibos!$I17="No",0,IF(MOD(L$8-Recibos!$G17,Recibos!$J17)=0,Recibos!$D17,0)))</f>
        <v/>
      </c>
      <c r="M17" s="11">
        <f>IF($B17="","",IF(Recibos!$I17="No",0,IF(MOD(M$8-Recibos!$G17,Recibos!$J17)=0,Recibos!$D17,0)))</f>
        <v/>
      </c>
      <c r="N17" s="11">
        <f>IF($B17="","",IF(Recibos!$I17="No",0,IF(MOD(N$8-Recibos!$G17,Recibos!$J17)=0,Recibos!$D17,0)))</f>
        <v/>
      </c>
      <c r="O17" s="11">
        <f>IF($B17="","",IF(Recibos!$I17="No",0,IF(MOD(O$8-Recibos!$G17,Recibos!$J17)=0,Recibos!$D17,0)))</f>
        <v/>
      </c>
      <c r="P17" s="26">
        <f>IF($B17="","",SUM(D17:O17))</f>
        <v/>
      </c>
    </row>
    <row r="18">
      <c r="B18" s="30">
        <f>IF(Recibos!B18="","",Recibos!B18)</f>
        <v/>
      </c>
      <c r="C18" s="31">
        <f>IF(Recibos!B18="","",Recibos!C18&amp;"")</f>
        <v/>
      </c>
      <c r="D18" s="11">
        <f>IF($B18="","",IF(Recibos!$I18="No",0,IF(MOD(D$8-Recibos!$G18,Recibos!$J18)=0,Recibos!$D18,0)))</f>
        <v/>
      </c>
      <c r="E18" s="11">
        <f>IF($B18="","",IF(Recibos!$I18="No",0,IF(MOD(E$8-Recibos!$G18,Recibos!$J18)=0,Recibos!$D18,0)))</f>
        <v/>
      </c>
      <c r="F18" s="11">
        <f>IF($B18="","",IF(Recibos!$I18="No",0,IF(MOD(F$8-Recibos!$G18,Recibos!$J18)=0,Recibos!$D18,0)))</f>
        <v/>
      </c>
      <c r="G18" s="11">
        <f>IF($B18="","",IF(Recibos!$I18="No",0,IF(MOD(G$8-Recibos!$G18,Recibos!$J18)=0,Recibos!$D18,0)))</f>
        <v/>
      </c>
      <c r="H18" s="11">
        <f>IF($B18="","",IF(Recibos!$I18="No",0,IF(MOD(H$8-Recibos!$G18,Recibos!$J18)=0,Recibos!$D18,0)))</f>
        <v/>
      </c>
      <c r="I18" s="11">
        <f>IF($B18="","",IF(Recibos!$I18="No",0,IF(MOD(I$8-Recibos!$G18,Recibos!$J18)=0,Recibos!$D18,0)))</f>
        <v/>
      </c>
      <c r="J18" s="11">
        <f>IF($B18="","",IF(Recibos!$I18="No",0,IF(MOD(J$8-Recibos!$G18,Recibos!$J18)=0,Recibos!$D18,0)))</f>
        <v/>
      </c>
      <c r="K18" s="11">
        <f>IF($B18="","",IF(Recibos!$I18="No",0,IF(MOD(K$8-Recibos!$G18,Recibos!$J18)=0,Recibos!$D18,0)))</f>
        <v/>
      </c>
      <c r="L18" s="11">
        <f>IF($B18="","",IF(Recibos!$I18="No",0,IF(MOD(L$8-Recibos!$G18,Recibos!$J18)=0,Recibos!$D18,0)))</f>
        <v/>
      </c>
      <c r="M18" s="11">
        <f>IF($B18="","",IF(Recibos!$I18="No",0,IF(MOD(M$8-Recibos!$G18,Recibos!$J18)=0,Recibos!$D18,0)))</f>
        <v/>
      </c>
      <c r="N18" s="11">
        <f>IF($B18="","",IF(Recibos!$I18="No",0,IF(MOD(N$8-Recibos!$G18,Recibos!$J18)=0,Recibos!$D18,0)))</f>
        <v/>
      </c>
      <c r="O18" s="11">
        <f>IF($B18="","",IF(Recibos!$I18="No",0,IF(MOD(O$8-Recibos!$G18,Recibos!$J18)=0,Recibos!$D18,0)))</f>
        <v/>
      </c>
      <c r="P18" s="26">
        <f>IF($B18="","",SUM(D18:O18))</f>
        <v/>
      </c>
    </row>
    <row r="19">
      <c r="B19" s="30">
        <f>IF(Recibos!B19="","",Recibos!B19)</f>
        <v/>
      </c>
      <c r="C19" s="31">
        <f>IF(Recibos!B19="","",Recibos!C19&amp;"")</f>
        <v/>
      </c>
      <c r="D19" s="11">
        <f>IF($B19="","",IF(Recibos!$I19="No",0,IF(MOD(D$8-Recibos!$G19,Recibos!$J19)=0,Recibos!$D19,0)))</f>
        <v/>
      </c>
      <c r="E19" s="11">
        <f>IF($B19="","",IF(Recibos!$I19="No",0,IF(MOD(E$8-Recibos!$G19,Recibos!$J19)=0,Recibos!$D19,0)))</f>
        <v/>
      </c>
      <c r="F19" s="11">
        <f>IF($B19="","",IF(Recibos!$I19="No",0,IF(MOD(F$8-Recibos!$G19,Recibos!$J19)=0,Recibos!$D19,0)))</f>
        <v/>
      </c>
      <c r="G19" s="11">
        <f>IF($B19="","",IF(Recibos!$I19="No",0,IF(MOD(G$8-Recibos!$G19,Recibos!$J19)=0,Recibos!$D19,0)))</f>
        <v/>
      </c>
      <c r="H19" s="11">
        <f>IF($B19="","",IF(Recibos!$I19="No",0,IF(MOD(H$8-Recibos!$G19,Recibos!$J19)=0,Recibos!$D19,0)))</f>
        <v/>
      </c>
      <c r="I19" s="11">
        <f>IF($B19="","",IF(Recibos!$I19="No",0,IF(MOD(I$8-Recibos!$G19,Recibos!$J19)=0,Recibos!$D19,0)))</f>
        <v/>
      </c>
      <c r="J19" s="11">
        <f>IF($B19="","",IF(Recibos!$I19="No",0,IF(MOD(J$8-Recibos!$G19,Recibos!$J19)=0,Recibos!$D19,0)))</f>
        <v/>
      </c>
      <c r="K19" s="11">
        <f>IF($B19="","",IF(Recibos!$I19="No",0,IF(MOD(K$8-Recibos!$G19,Recibos!$J19)=0,Recibos!$D19,0)))</f>
        <v/>
      </c>
      <c r="L19" s="11">
        <f>IF($B19="","",IF(Recibos!$I19="No",0,IF(MOD(L$8-Recibos!$G19,Recibos!$J19)=0,Recibos!$D19,0)))</f>
        <v/>
      </c>
      <c r="M19" s="11">
        <f>IF($B19="","",IF(Recibos!$I19="No",0,IF(MOD(M$8-Recibos!$G19,Recibos!$J19)=0,Recibos!$D19,0)))</f>
        <v/>
      </c>
      <c r="N19" s="11">
        <f>IF($B19="","",IF(Recibos!$I19="No",0,IF(MOD(N$8-Recibos!$G19,Recibos!$J19)=0,Recibos!$D19,0)))</f>
        <v/>
      </c>
      <c r="O19" s="11">
        <f>IF($B19="","",IF(Recibos!$I19="No",0,IF(MOD(O$8-Recibos!$G19,Recibos!$J19)=0,Recibos!$D19,0)))</f>
        <v/>
      </c>
      <c r="P19" s="26">
        <f>IF($B19="","",SUM(D19:O19))</f>
        <v/>
      </c>
    </row>
    <row r="20">
      <c r="B20" s="30">
        <f>IF(Recibos!B20="","",Recibos!B20)</f>
        <v/>
      </c>
      <c r="C20" s="31">
        <f>IF(Recibos!B20="","",Recibos!C20&amp;"")</f>
        <v/>
      </c>
      <c r="D20" s="11">
        <f>IF($B20="","",IF(Recibos!$I20="No",0,IF(MOD(D$8-Recibos!$G20,Recibos!$J20)=0,Recibos!$D20,0)))</f>
        <v/>
      </c>
      <c r="E20" s="11">
        <f>IF($B20="","",IF(Recibos!$I20="No",0,IF(MOD(E$8-Recibos!$G20,Recibos!$J20)=0,Recibos!$D20,0)))</f>
        <v/>
      </c>
      <c r="F20" s="11">
        <f>IF($B20="","",IF(Recibos!$I20="No",0,IF(MOD(F$8-Recibos!$G20,Recibos!$J20)=0,Recibos!$D20,0)))</f>
        <v/>
      </c>
      <c r="G20" s="11">
        <f>IF($B20="","",IF(Recibos!$I20="No",0,IF(MOD(G$8-Recibos!$G20,Recibos!$J20)=0,Recibos!$D20,0)))</f>
        <v/>
      </c>
      <c r="H20" s="11">
        <f>IF($B20="","",IF(Recibos!$I20="No",0,IF(MOD(H$8-Recibos!$G20,Recibos!$J20)=0,Recibos!$D20,0)))</f>
        <v/>
      </c>
      <c r="I20" s="11">
        <f>IF($B20="","",IF(Recibos!$I20="No",0,IF(MOD(I$8-Recibos!$G20,Recibos!$J20)=0,Recibos!$D20,0)))</f>
        <v/>
      </c>
      <c r="J20" s="11">
        <f>IF($B20="","",IF(Recibos!$I20="No",0,IF(MOD(J$8-Recibos!$G20,Recibos!$J20)=0,Recibos!$D20,0)))</f>
        <v/>
      </c>
      <c r="K20" s="11">
        <f>IF($B20="","",IF(Recibos!$I20="No",0,IF(MOD(K$8-Recibos!$G20,Recibos!$J20)=0,Recibos!$D20,0)))</f>
        <v/>
      </c>
      <c r="L20" s="11">
        <f>IF($B20="","",IF(Recibos!$I20="No",0,IF(MOD(L$8-Recibos!$G20,Recibos!$J20)=0,Recibos!$D20,0)))</f>
        <v/>
      </c>
      <c r="M20" s="11">
        <f>IF($B20="","",IF(Recibos!$I20="No",0,IF(MOD(M$8-Recibos!$G20,Recibos!$J20)=0,Recibos!$D20,0)))</f>
        <v/>
      </c>
      <c r="N20" s="11">
        <f>IF($B20="","",IF(Recibos!$I20="No",0,IF(MOD(N$8-Recibos!$G20,Recibos!$J20)=0,Recibos!$D20,0)))</f>
        <v/>
      </c>
      <c r="O20" s="11">
        <f>IF($B20="","",IF(Recibos!$I20="No",0,IF(MOD(O$8-Recibos!$G20,Recibos!$J20)=0,Recibos!$D20,0)))</f>
        <v/>
      </c>
      <c r="P20" s="26">
        <f>IF($B20="","",SUM(D20:O20))</f>
        <v/>
      </c>
    </row>
    <row r="21">
      <c r="B21" s="30">
        <f>IF(Recibos!B21="","",Recibos!B21)</f>
        <v/>
      </c>
      <c r="C21" s="31">
        <f>IF(Recibos!B21="","",Recibos!C21&amp;"")</f>
        <v/>
      </c>
      <c r="D21" s="11">
        <f>IF($B21="","",IF(Recibos!$I21="No",0,IF(MOD(D$8-Recibos!$G21,Recibos!$J21)=0,Recibos!$D21,0)))</f>
        <v/>
      </c>
      <c r="E21" s="11">
        <f>IF($B21="","",IF(Recibos!$I21="No",0,IF(MOD(E$8-Recibos!$G21,Recibos!$J21)=0,Recibos!$D21,0)))</f>
        <v/>
      </c>
      <c r="F21" s="11">
        <f>IF($B21="","",IF(Recibos!$I21="No",0,IF(MOD(F$8-Recibos!$G21,Recibos!$J21)=0,Recibos!$D21,0)))</f>
        <v/>
      </c>
      <c r="G21" s="11">
        <f>IF($B21="","",IF(Recibos!$I21="No",0,IF(MOD(G$8-Recibos!$G21,Recibos!$J21)=0,Recibos!$D21,0)))</f>
        <v/>
      </c>
      <c r="H21" s="11">
        <f>IF($B21="","",IF(Recibos!$I21="No",0,IF(MOD(H$8-Recibos!$G21,Recibos!$J21)=0,Recibos!$D21,0)))</f>
        <v/>
      </c>
      <c r="I21" s="11">
        <f>IF($B21="","",IF(Recibos!$I21="No",0,IF(MOD(I$8-Recibos!$G21,Recibos!$J21)=0,Recibos!$D21,0)))</f>
        <v/>
      </c>
      <c r="J21" s="11">
        <f>IF($B21="","",IF(Recibos!$I21="No",0,IF(MOD(J$8-Recibos!$G21,Recibos!$J21)=0,Recibos!$D21,0)))</f>
        <v/>
      </c>
      <c r="K21" s="11">
        <f>IF($B21="","",IF(Recibos!$I21="No",0,IF(MOD(K$8-Recibos!$G21,Recibos!$J21)=0,Recibos!$D21,0)))</f>
        <v/>
      </c>
      <c r="L21" s="11">
        <f>IF($B21="","",IF(Recibos!$I21="No",0,IF(MOD(L$8-Recibos!$G21,Recibos!$J21)=0,Recibos!$D21,0)))</f>
        <v/>
      </c>
      <c r="M21" s="11">
        <f>IF($B21="","",IF(Recibos!$I21="No",0,IF(MOD(M$8-Recibos!$G21,Recibos!$J21)=0,Recibos!$D21,0)))</f>
        <v/>
      </c>
      <c r="N21" s="11">
        <f>IF($B21="","",IF(Recibos!$I21="No",0,IF(MOD(N$8-Recibos!$G21,Recibos!$J21)=0,Recibos!$D21,0)))</f>
        <v/>
      </c>
      <c r="O21" s="11">
        <f>IF($B21="","",IF(Recibos!$I21="No",0,IF(MOD(O$8-Recibos!$G21,Recibos!$J21)=0,Recibos!$D21,0)))</f>
        <v/>
      </c>
      <c r="P21" s="26">
        <f>IF($B21="","",SUM(D21:O21))</f>
        <v/>
      </c>
    </row>
    <row r="22">
      <c r="B22" s="30">
        <f>IF(Recibos!B22="","",Recibos!B22)</f>
        <v/>
      </c>
      <c r="C22" s="31">
        <f>IF(Recibos!B22="","",Recibos!C22&amp;"")</f>
        <v/>
      </c>
      <c r="D22" s="11">
        <f>IF($B22="","",IF(Recibos!$I22="No",0,IF(MOD(D$8-Recibos!$G22,Recibos!$J22)=0,Recibos!$D22,0)))</f>
        <v/>
      </c>
      <c r="E22" s="11">
        <f>IF($B22="","",IF(Recibos!$I22="No",0,IF(MOD(E$8-Recibos!$G22,Recibos!$J22)=0,Recibos!$D22,0)))</f>
        <v/>
      </c>
      <c r="F22" s="11">
        <f>IF($B22="","",IF(Recibos!$I22="No",0,IF(MOD(F$8-Recibos!$G22,Recibos!$J22)=0,Recibos!$D22,0)))</f>
        <v/>
      </c>
      <c r="G22" s="11">
        <f>IF($B22="","",IF(Recibos!$I22="No",0,IF(MOD(G$8-Recibos!$G22,Recibos!$J22)=0,Recibos!$D22,0)))</f>
        <v/>
      </c>
      <c r="H22" s="11">
        <f>IF($B22="","",IF(Recibos!$I22="No",0,IF(MOD(H$8-Recibos!$G22,Recibos!$J22)=0,Recibos!$D22,0)))</f>
        <v/>
      </c>
      <c r="I22" s="11">
        <f>IF($B22="","",IF(Recibos!$I22="No",0,IF(MOD(I$8-Recibos!$G22,Recibos!$J22)=0,Recibos!$D22,0)))</f>
        <v/>
      </c>
      <c r="J22" s="11">
        <f>IF($B22="","",IF(Recibos!$I22="No",0,IF(MOD(J$8-Recibos!$G22,Recibos!$J22)=0,Recibos!$D22,0)))</f>
        <v/>
      </c>
      <c r="K22" s="11">
        <f>IF($B22="","",IF(Recibos!$I22="No",0,IF(MOD(K$8-Recibos!$G22,Recibos!$J22)=0,Recibos!$D22,0)))</f>
        <v/>
      </c>
      <c r="L22" s="11">
        <f>IF($B22="","",IF(Recibos!$I22="No",0,IF(MOD(L$8-Recibos!$G22,Recibos!$J22)=0,Recibos!$D22,0)))</f>
        <v/>
      </c>
      <c r="M22" s="11">
        <f>IF($B22="","",IF(Recibos!$I22="No",0,IF(MOD(M$8-Recibos!$G22,Recibos!$J22)=0,Recibos!$D22,0)))</f>
        <v/>
      </c>
      <c r="N22" s="11">
        <f>IF($B22="","",IF(Recibos!$I22="No",0,IF(MOD(N$8-Recibos!$G22,Recibos!$J22)=0,Recibos!$D22,0)))</f>
        <v/>
      </c>
      <c r="O22" s="11">
        <f>IF($B22="","",IF(Recibos!$I22="No",0,IF(MOD(O$8-Recibos!$G22,Recibos!$J22)=0,Recibos!$D22,0)))</f>
        <v/>
      </c>
      <c r="P22" s="26">
        <f>IF($B22="","",SUM(D22:O22))</f>
        <v/>
      </c>
    </row>
    <row r="23">
      <c r="B23" s="30">
        <f>IF(Recibos!B23="","",Recibos!B23)</f>
        <v/>
      </c>
      <c r="C23" s="31">
        <f>IF(Recibos!B23="","",Recibos!C23&amp;"")</f>
        <v/>
      </c>
      <c r="D23" s="11">
        <f>IF($B23="","",IF(Recibos!$I23="No",0,IF(MOD(D$8-Recibos!$G23,Recibos!$J23)=0,Recibos!$D23,0)))</f>
        <v/>
      </c>
      <c r="E23" s="11">
        <f>IF($B23="","",IF(Recibos!$I23="No",0,IF(MOD(E$8-Recibos!$G23,Recibos!$J23)=0,Recibos!$D23,0)))</f>
        <v/>
      </c>
      <c r="F23" s="11">
        <f>IF($B23="","",IF(Recibos!$I23="No",0,IF(MOD(F$8-Recibos!$G23,Recibos!$J23)=0,Recibos!$D23,0)))</f>
        <v/>
      </c>
      <c r="G23" s="11">
        <f>IF($B23="","",IF(Recibos!$I23="No",0,IF(MOD(G$8-Recibos!$G23,Recibos!$J23)=0,Recibos!$D23,0)))</f>
        <v/>
      </c>
      <c r="H23" s="11">
        <f>IF($B23="","",IF(Recibos!$I23="No",0,IF(MOD(H$8-Recibos!$G23,Recibos!$J23)=0,Recibos!$D23,0)))</f>
        <v/>
      </c>
      <c r="I23" s="11">
        <f>IF($B23="","",IF(Recibos!$I23="No",0,IF(MOD(I$8-Recibos!$G23,Recibos!$J23)=0,Recibos!$D23,0)))</f>
        <v/>
      </c>
      <c r="J23" s="11">
        <f>IF($B23="","",IF(Recibos!$I23="No",0,IF(MOD(J$8-Recibos!$G23,Recibos!$J23)=0,Recibos!$D23,0)))</f>
        <v/>
      </c>
      <c r="K23" s="11">
        <f>IF($B23="","",IF(Recibos!$I23="No",0,IF(MOD(K$8-Recibos!$G23,Recibos!$J23)=0,Recibos!$D23,0)))</f>
        <v/>
      </c>
      <c r="L23" s="11">
        <f>IF($B23="","",IF(Recibos!$I23="No",0,IF(MOD(L$8-Recibos!$G23,Recibos!$J23)=0,Recibos!$D23,0)))</f>
        <v/>
      </c>
      <c r="M23" s="11">
        <f>IF($B23="","",IF(Recibos!$I23="No",0,IF(MOD(M$8-Recibos!$G23,Recibos!$J23)=0,Recibos!$D23,0)))</f>
        <v/>
      </c>
      <c r="N23" s="11">
        <f>IF($B23="","",IF(Recibos!$I23="No",0,IF(MOD(N$8-Recibos!$G23,Recibos!$J23)=0,Recibos!$D23,0)))</f>
        <v/>
      </c>
      <c r="O23" s="11">
        <f>IF($B23="","",IF(Recibos!$I23="No",0,IF(MOD(O$8-Recibos!$G23,Recibos!$J23)=0,Recibos!$D23,0)))</f>
        <v/>
      </c>
      <c r="P23" s="26">
        <f>IF($B23="","",SUM(D23:O23))</f>
        <v/>
      </c>
    </row>
    <row r="24">
      <c r="B24" s="30">
        <f>IF(Recibos!B24="","",Recibos!B24)</f>
        <v/>
      </c>
      <c r="C24" s="31">
        <f>IF(Recibos!B24="","",Recibos!C24&amp;"")</f>
        <v/>
      </c>
      <c r="D24" s="11">
        <f>IF($B24="","",IF(Recibos!$I24="No",0,IF(MOD(D$8-Recibos!$G24,Recibos!$J24)=0,Recibos!$D24,0)))</f>
        <v/>
      </c>
      <c r="E24" s="11">
        <f>IF($B24="","",IF(Recibos!$I24="No",0,IF(MOD(E$8-Recibos!$G24,Recibos!$J24)=0,Recibos!$D24,0)))</f>
        <v/>
      </c>
      <c r="F24" s="11">
        <f>IF($B24="","",IF(Recibos!$I24="No",0,IF(MOD(F$8-Recibos!$G24,Recibos!$J24)=0,Recibos!$D24,0)))</f>
        <v/>
      </c>
      <c r="G24" s="11">
        <f>IF($B24="","",IF(Recibos!$I24="No",0,IF(MOD(G$8-Recibos!$G24,Recibos!$J24)=0,Recibos!$D24,0)))</f>
        <v/>
      </c>
      <c r="H24" s="11">
        <f>IF($B24="","",IF(Recibos!$I24="No",0,IF(MOD(H$8-Recibos!$G24,Recibos!$J24)=0,Recibos!$D24,0)))</f>
        <v/>
      </c>
      <c r="I24" s="11">
        <f>IF($B24="","",IF(Recibos!$I24="No",0,IF(MOD(I$8-Recibos!$G24,Recibos!$J24)=0,Recibos!$D24,0)))</f>
        <v/>
      </c>
      <c r="J24" s="11">
        <f>IF($B24="","",IF(Recibos!$I24="No",0,IF(MOD(J$8-Recibos!$G24,Recibos!$J24)=0,Recibos!$D24,0)))</f>
        <v/>
      </c>
      <c r="K24" s="11">
        <f>IF($B24="","",IF(Recibos!$I24="No",0,IF(MOD(K$8-Recibos!$G24,Recibos!$J24)=0,Recibos!$D24,0)))</f>
        <v/>
      </c>
      <c r="L24" s="11">
        <f>IF($B24="","",IF(Recibos!$I24="No",0,IF(MOD(L$8-Recibos!$G24,Recibos!$J24)=0,Recibos!$D24,0)))</f>
        <v/>
      </c>
      <c r="M24" s="11">
        <f>IF($B24="","",IF(Recibos!$I24="No",0,IF(MOD(M$8-Recibos!$G24,Recibos!$J24)=0,Recibos!$D24,0)))</f>
        <v/>
      </c>
      <c r="N24" s="11">
        <f>IF($B24="","",IF(Recibos!$I24="No",0,IF(MOD(N$8-Recibos!$G24,Recibos!$J24)=0,Recibos!$D24,0)))</f>
        <v/>
      </c>
      <c r="O24" s="11">
        <f>IF($B24="","",IF(Recibos!$I24="No",0,IF(MOD(O$8-Recibos!$G24,Recibos!$J24)=0,Recibos!$D24,0)))</f>
        <v/>
      </c>
      <c r="P24" s="26">
        <f>IF($B24="","",SUM(D24:O24))</f>
        <v/>
      </c>
    </row>
    <row r="25">
      <c r="B25" s="30">
        <f>IF(Recibos!B25="","",Recibos!B25)</f>
        <v/>
      </c>
      <c r="C25" s="31">
        <f>IF(Recibos!B25="","",Recibos!C25&amp;"")</f>
        <v/>
      </c>
      <c r="D25" s="11">
        <f>IF($B25="","",IF(Recibos!$I25="No",0,IF(MOD(D$8-Recibos!$G25,Recibos!$J25)=0,Recibos!$D25,0)))</f>
        <v/>
      </c>
      <c r="E25" s="11">
        <f>IF($B25="","",IF(Recibos!$I25="No",0,IF(MOD(E$8-Recibos!$G25,Recibos!$J25)=0,Recibos!$D25,0)))</f>
        <v/>
      </c>
      <c r="F25" s="11">
        <f>IF($B25="","",IF(Recibos!$I25="No",0,IF(MOD(F$8-Recibos!$G25,Recibos!$J25)=0,Recibos!$D25,0)))</f>
        <v/>
      </c>
      <c r="G25" s="11">
        <f>IF($B25="","",IF(Recibos!$I25="No",0,IF(MOD(G$8-Recibos!$G25,Recibos!$J25)=0,Recibos!$D25,0)))</f>
        <v/>
      </c>
      <c r="H25" s="11">
        <f>IF($B25="","",IF(Recibos!$I25="No",0,IF(MOD(H$8-Recibos!$G25,Recibos!$J25)=0,Recibos!$D25,0)))</f>
        <v/>
      </c>
      <c r="I25" s="11">
        <f>IF($B25="","",IF(Recibos!$I25="No",0,IF(MOD(I$8-Recibos!$G25,Recibos!$J25)=0,Recibos!$D25,0)))</f>
        <v/>
      </c>
      <c r="J25" s="11">
        <f>IF($B25="","",IF(Recibos!$I25="No",0,IF(MOD(J$8-Recibos!$G25,Recibos!$J25)=0,Recibos!$D25,0)))</f>
        <v/>
      </c>
      <c r="K25" s="11">
        <f>IF($B25="","",IF(Recibos!$I25="No",0,IF(MOD(K$8-Recibos!$G25,Recibos!$J25)=0,Recibos!$D25,0)))</f>
        <v/>
      </c>
      <c r="L25" s="11">
        <f>IF($B25="","",IF(Recibos!$I25="No",0,IF(MOD(L$8-Recibos!$G25,Recibos!$J25)=0,Recibos!$D25,0)))</f>
        <v/>
      </c>
      <c r="M25" s="11">
        <f>IF($B25="","",IF(Recibos!$I25="No",0,IF(MOD(M$8-Recibos!$G25,Recibos!$J25)=0,Recibos!$D25,0)))</f>
        <v/>
      </c>
      <c r="N25" s="11">
        <f>IF($B25="","",IF(Recibos!$I25="No",0,IF(MOD(N$8-Recibos!$G25,Recibos!$J25)=0,Recibos!$D25,0)))</f>
        <v/>
      </c>
      <c r="O25" s="11">
        <f>IF($B25="","",IF(Recibos!$I25="No",0,IF(MOD(O$8-Recibos!$G25,Recibos!$J25)=0,Recibos!$D25,0)))</f>
        <v/>
      </c>
      <c r="P25" s="26">
        <f>IF($B25="","",SUM(D25:O25))</f>
        <v/>
      </c>
    </row>
    <row r="26">
      <c r="B26" s="30">
        <f>IF(Recibos!B26="","",Recibos!B26)</f>
        <v/>
      </c>
      <c r="C26" s="31">
        <f>IF(Recibos!B26="","",Recibos!C26&amp;"")</f>
        <v/>
      </c>
      <c r="D26" s="11">
        <f>IF($B26="","",IF(Recibos!$I26="No",0,IF(MOD(D$8-Recibos!$G26,Recibos!$J26)=0,Recibos!$D26,0)))</f>
        <v/>
      </c>
      <c r="E26" s="11">
        <f>IF($B26="","",IF(Recibos!$I26="No",0,IF(MOD(E$8-Recibos!$G26,Recibos!$J26)=0,Recibos!$D26,0)))</f>
        <v/>
      </c>
      <c r="F26" s="11">
        <f>IF($B26="","",IF(Recibos!$I26="No",0,IF(MOD(F$8-Recibos!$G26,Recibos!$J26)=0,Recibos!$D26,0)))</f>
        <v/>
      </c>
      <c r="G26" s="11">
        <f>IF($B26="","",IF(Recibos!$I26="No",0,IF(MOD(G$8-Recibos!$G26,Recibos!$J26)=0,Recibos!$D26,0)))</f>
        <v/>
      </c>
      <c r="H26" s="11">
        <f>IF($B26="","",IF(Recibos!$I26="No",0,IF(MOD(H$8-Recibos!$G26,Recibos!$J26)=0,Recibos!$D26,0)))</f>
        <v/>
      </c>
      <c r="I26" s="11">
        <f>IF($B26="","",IF(Recibos!$I26="No",0,IF(MOD(I$8-Recibos!$G26,Recibos!$J26)=0,Recibos!$D26,0)))</f>
        <v/>
      </c>
      <c r="J26" s="11">
        <f>IF($B26="","",IF(Recibos!$I26="No",0,IF(MOD(J$8-Recibos!$G26,Recibos!$J26)=0,Recibos!$D26,0)))</f>
        <v/>
      </c>
      <c r="K26" s="11">
        <f>IF($B26="","",IF(Recibos!$I26="No",0,IF(MOD(K$8-Recibos!$G26,Recibos!$J26)=0,Recibos!$D26,0)))</f>
        <v/>
      </c>
      <c r="L26" s="11">
        <f>IF($B26="","",IF(Recibos!$I26="No",0,IF(MOD(L$8-Recibos!$G26,Recibos!$J26)=0,Recibos!$D26,0)))</f>
        <v/>
      </c>
      <c r="M26" s="11">
        <f>IF($B26="","",IF(Recibos!$I26="No",0,IF(MOD(M$8-Recibos!$G26,Recibos!$J26)=0,Recibos!$D26,0)))</f>
        <v/>
      </c>
      <c r="N26" s="11">
        <f>IF($B26="","",IF(Recibos!$I26="No",0,IF(MOD(N$8-Recibos!$G26,Recibos!$J26)=0,Recibos!$D26,0)))</f>
        <v/>
      </c>
      <c r="O26" s="11">
        <f>IF($B26="","",IF(Recibos!$I26="No",0,IF(MOD(O$8-Recibos!$G26,Recibos!$J26)=0,Recibos!$D26,0)))</f>
        <v/>
      </c>
      <c r="P26" s="26">
        <f>IF($B26="","",SUM(D26:O26))</f>
        <v/>
      </c>
    </row>
    <row r="27">
      <c r="B27" s="30">
        <f>IF(Recibos!B27="","",Recibos!B27)</f>
        <v/>
      </c>
      <c r="C27" s="31">
        <f>IF(Recibos!B27="","",Recibos!C27&amp;"")</f>
        <v/>
      </c>
      <c r="D27" s="11">
        <f>IF($B27="","",IF(Recibos!$I27="No",0,IF(MOD(D$8-Recibos!$G27,Recibos!$J27)=0,Recibos!$D27,0)))</f>
        <v/>
      </c>
      <c r="E27" s="11">
        <f>IF($B27="","",IF(Recibos!$I27="No",0,IF(MOD(E$8-Recibos!$G27,Recibos!$J27)=0,Recibos!$D27,0)))</f>
        <v/>
      </c>
      <c r="F27" s="11">
        <f>IF($B27="","",IF(Recibos!$I27="No",0,IF(MOD(F$8-Recibos!$G27,Recibos!$J27)=0,Recibos!$D27,0)))</f>
        <v/>
      </c>
      <c r="G27" s="11">
        <f>IF($B27="","",IF(Recibos!$I27="No",0,IF(MOD(G$8-Recibos!$G27,Recibos!$J27)=0,Recibos!$D27,0)))</f>
        <v/>
      </c>
      <c r="H27" s="11">
        <f>IF($B27="","",IF(Recibos!$I27="No",0,IF(MOD(H$8-Recibos!$G27,Recibos!$J27)=0,Recibos!$D27,0)))</f>
        <v/>
      </c>
      <c r="I27" s="11">
        <f>IF($B27="","",IF(Recibos!$I27="No",0,IF(MOD(I$8-Recibos!$G27,Recibos!$J27)=0,Recibos!$D27,0)))</f>
        <v/>
      </c>
      <c r="J27" s="11">
        <f>IF($B27="","",IF(Recibos!$I27="No",0,IF(MOD(J$8-Recibos!$G27,Recibos!$J27)=0,Recibos!$D27,0)))</f>
        <v/>
      </c>
      <c r="K27" s="11">
        <f>IF($B27="","",IF(Recibos!$I27="No",0,IF(MOD(K$8-Recibos!$G27,Recibos!$J27)=0,Recibos!$D27,0)))</f>
        <v/>
      </c>
      <c r="L27" s="11">
        <f>IF($B27="","",IF(Recibos!$I27="No",0,IF(MOD(L$8-Recibos!$G27,Recibos!$J27)=0,Recibos!$D27,0)))</f>
        <v/>
      </c>
      <c r="M27" s="11">
        <f>IF($B27="","",IF(Recibos!$I27="No",0,IF(MOD(M$8-Recibos!$G27,Recibos!$J27)=0,Recibos!$D27,0)))</f>
        <v/>
      </c>
      <c r="N27" s="11">
        <f>IF($B27="","",IF(Recibos!$I27="No",0,IF(MOD(N$8-Recibos!$G27,Recibos!$J27)=0,Recibos!$D27,0)))</f>
        <v/>
      </c>
      <c r="O27" s="11">
        <f>IF($B27="","",IF(Recibos!$I27="No",0,IF(MOD(O$8-Recibos!$G27,Recibos!$J27)=0,Recibos!$D27,0)))</f>
        <v/>
      </c>
      <c r="P27" s="26">
        <f>IF($B27="","",SUM(D27:O27))</f>
        <v/>
      </c>
    </row>
    <row r="28">
      <c r="B28" s="30">
        <f>IF(Recibos!B28="","",Recibos!B28)</f>
        <v/>
      </c>
      <c r="C28" s="31">
        <f>IF(Recibos!B28="","",Recibos!C28&amp;"")</f>
        <v/>
      </c>
      <c r="D28" s="11">
        <f>IF($B28="","",IF(Recibos!$I28="No",0,IF(MOD(D$8-Recibos!$G28,Recibos!$J28)=0,Recibos!$D28,0)))</f>
        <v/>
      </c>
      <c r="E28" s="11">
        <f>IF($B28="","",IF(Recibos!$I28="No",0,IF(MOD(E$8-Recibos!$G28,Recibos!$J28)=0,Recibos!$D28,0)))</f>
        <v/>
      </c>
      <c r="F28" s="11">
        <f>IF($B28="","",IF(Recibos!$I28="No",0,IF(MOD(F$8-Recibos!$G28,Recibos!$J28)=0,Recibos!$D28,0)))</f>
        <v/>
      </c>
      <c r="G28" s="11">
        <f>IF($B28="","",IF(Recibos!$I28="No",0,IF(MOD(G$8-Recibos!$G28,Recibos!$J28)=0,Recibos!$D28,0)))</f>
        <v/>
      </c>
      <c r="H28" s="11">
        <f>IF($B28="","",IF(Recibos!$I28="No",0,IF(MOD(H$8-Recibos!$G28,Recibos!$J28)=0,Recibos!$D28,0)))</f>
        <v/>
      </c>
      <c r="I28" s="11">
        <f>IF($B28="","",IF(Recibos!$I28="No",0,IF(MOD(I$8-Recibos!$G28,Recibos!$J28)=0,Recibos!$D28,0)))</f>
        <v/>
      </c>
      <c r="J28" s="11">
        <f>IF($B28="","",IF(Recibos!$I28="No",0,IF(MOD(J$8-Recibos!$G28,Recibos!$J28)=0,Recibos!$D28,0)))</f>
        <v/>
      </c>
      <c r="K28" s="11">
        <f>IF($B28="","",IF(Recibos!$I28="No",0,IF(MOD(K$8-Recibos!$G28,Recibos!$J28)=0,Recibos!$D28,0)))</f>
        <v/>
      </c>
      <c r="L28" s="11">
        <f>IF($B28="","",IF(Recibos!$I28="No",0,IF(MOD(L$8-Recibos!$G28,Recibos!$J28)=0,Recibos!$D28,0)))</f>
        <v/>
      </c>
      <c r="M28" s="11">
        <f>IF($B28="","",IF(Recibos!$I28="No",0,IF(MOD(M$8-Recibos!$G28,Recibos!$J28)=0,Recibos!$D28,0)))</f>
        <v/>
      </c>
      <c r="N28" s="11">
        <f>IF($B28="","",IF(Recibos!$I28="No",0,IF(MOD(N$8-Recibos!$G28,Recibos!$J28)=0,Recibos!$D28,0)))</f>
        <v/>
      </c>
      <c r="O28" s="11">
        <f>IF($B28="","",IF(Recibos!$I28="No",0,IF(MOD(O$8-Recibos!$G28,Recibos!$J28)=0,Recibos!$D28,0)))</f>
        <v/>
      </c>
      <c r="P28" s="26">
        <f>IF($B28="","",SUM(D28:O28))</f>
        <v/>
      </c>
    </row>
    <row r="29">
      <c r="B29" s="30">
        <f>IF(Recibos!B29="","",Recibos!B29)</f>
        <v/>
      </c>
      <c r="C29" s="31">
        <f>IF(Recibos!B29="","",Recibos!C29&amp;"")</f>
        <v/>
      </c>
      <c r="D29" s="11">
        <f>IF($B29="","",IF(Recibos!$I29="No",0,IF(MOD(D$8-Recibos!$G29,Recibos!$J29)=0,Recibos!$D29,0)))</f>
        <v/>
      </c>
      <c r="E29" s="11">
        <f>IF($B29="","",IF(Recibos!$I29="No",0,IF(MOD(E$8-Recibos!$G29,Recibos!$J29)=0,Recibos!$D29,0)))</f>
        <v/>
      </c>
      <c r="F29" s="11">
        <f>IF($B29="","",IF(Recibos!$I29="No",0,IF(MOD(F$8-Recibos!$G29,Recibos!$J29)=0,Recibos!$D29,0)))</f>
        <v/>
      </c>
      <c r="G29" s="11">
        <f>IF($B29="","",IF(Recibos!$I29="No",0,IF(MOD(G$8-Recibos!$G29,Recibos!$J29)=0,Recibos!$D29,0)))</f>
        <v/>
      </c>
      <c r="H29" s="11">
        <f>IF($B29="","",IF(Recibos!$I29="No",0,IF(MOD(H$8-Recibos!$G29,Recibos!$J29)=0,Recibos!$D29,0)))</f>
        <v/>
      </c>
      <c r="I29" s="11">
        <f>IF($B29="","",IF(Recibos!$I29="No",0,IF(MOD(I$8-Recibos!$G29,Recibos!$J29)=0,Recibos!$D29,0)))</f>
        <v/>
      </c>
      <c r="J29" s="11">
        <f>IF($B29="","",IF(Recibos!$I29="No",0,IF(MOD(J$8-Recibos!$G29,Recibos!$J29)=0,Recibos!$D29,0)))</f>
        <v/>
      </c>
      <c r="K29" s="11">
        <f>IF($B29="","",IF(Recibos!$I29="No",0,IF(MOD(K$8-Recibos!$G29,Recibos!$J29)=0,Recibos!$D29,0)))</f>
        <v/>
      </c>
      <c r="L29" s="11">
        <f>IF($B29="","",IF(Recibos!$I29="No",0,IF(MOD(L$8-Recibos!$G29,Recibos!$J29)=0,Recibos!$D29,0)))</f>
        <v/>
      </c>
      <c r="M29" s="11">
        <f>IF($B29="","",IF(Recibos!$I29="No",0,IF(MOD(M$8-Recibos!$G29,Recibos!$J29)=0,Recibos!$D29,0)))</f>
        <v/>
      </c>
      <c r="N29" s="11">
        <f>IF($B29="","",IF(Recibos!$I29="No",0,IF(MOD(N$8-Recibos!$G29,Recibos!$J29)=0,Recibos!$D29,0)))</f>
        <v/>
      </c>
      <c r="O29" s="11">
        <f>IF($B29="","",IF(Recibos!$I29="No",0,IF(MOD(O$8-Recibos!$G29,Recibos!$J29)=0,Recibos!$D29,0)))</f>
        <v/>
      </c>
      <c r="P29" s="26">
        <f>IF($B29="","",SUM(D29:O29))</f>
        <v/>
      </c>
    </row>
    <row r="30">
      <c r="B30" s="30">
        <f>IF(Recibos!B30="","",Recibos!B30)</f>
        <v/>
      </c>
      <c r="C30" s="31">
        <f>IF(Recibos!B30="","",Recibos!C30&amp;"")</f>
        <v/>
      </c>
      <c r="D30" s="11">
        <f>IF($B30="","",IF(Recibos!$I30="No",0,IF(MOD(D$8-Recibos!$G30,Recibos!$J30)=0,Recibos!$D30,0)))</f>
        <v/>
      </c>
      <c r="E30" s="11">
        <f>IF($B30="","",IF(Recibos!$I30="No",0,IF(MOD(E$8-Recibos!$G30,Recibos!$J30)=0,Recibos!$D30,0)))</f>
        <v/>
      </c>
      <c r="F30" s="11">
        <f>IF($B30="","",IF(Recibos!$I30="No",0,IF(MOD(F$8-Recibos!$G30,Recibos!$J30)=0,Recibos!$D30,0)))</f>
        <v/>
      </c>
      <c r="G30" s="11">
        <f>IF($B30="","",IF(Recibos!$I30="No",0,IF(MOD(G$8-Recibos!$G30,Recibos!$J30)=0,Recibos!$D30,0)))</f>
        <v/>
      </c>
      <c r="H30" s="11">
        <f>IF($B30="","",IF(Recibos!$I30="No",0,IF(MOD(H$8-Recibos!$G30,Recibos!$J30)=0,Recibos!$D30,0)))</f>
        <v/>
      </c>
      <c r="I30" s="11">
        <f>IF($B30="","",IF(Recibos!$I30="No",0,IF(MOD(I$8-Recibos!$G30,Recibos!$J30)=0,Recibos!$D30,0)))</f>
        <v/>
      </c>
      <c r="J30" s="11">
        <f>IF($B30="","",IF(Recibos!$I30="No",0,IF(MOD(J$8-Recibos!$G30,Recibos!$J30)=0,Recibos!$D30,0)))</f>
        <v/>
      </c>
      <c r="K30" s="11">
        <f>IF($B30="","",IF(Recibos!$I30="No",0,IF(MOD(K$8-Recibos!$G30,Recibos!$J30)=0,Recibos!$D30,0)))</f>
        <v/>
      </c>
      <c r="L30" s="11">
        <f>IF($B30="","",IF(Recibos!$I30="No",0,IF(MOD(L$8-Recibos!$G30,Recibos!$J30)=0,Recibos!$D30,0)))</f>
        <v/>
      </c>
      <c r="M30" s="11">
        <f>IF($B30="","",IF(Recibos!$I30="No",0,IF(MOD(M$8-Recibos!$G30,Recibos!$J30)=0,Recibos!$D30,0)))</f>
        <v/>
      </c>
      <c r="N30" s="11">
        <f>IF($B30="","",IF(Recibos!$I30="No",0,IF(MOD(N$8-Recibos!$G30,Recibos!$J30)=0,Recibos!$D30,0)))</f>
        <v/>
      </c>
      <c r="O30" s="11">
        <f>IF($B30="","",IF(Recibos!$I30="No",0,IF(MOD(O$8-Recibos!$G30,Recibos!$J30)=0,Recibos!$D30,0)))</f>
        <v/>
      </c>
      <c r="P30" s="26">
        <f>IF($B30="","",SUM(D30:O30))</f>
        <v/>
      </c>
    </row>
    <row r="31">
      <c r="B31" s="30">
        <f>IF(Recibos!B31="","",Recibos!B31)</f>
        <v/>
      </c>
      <c r="C31" s="31">
        <f>IF(Recibos!B31="","",Recibos!C31&amp;"")</f>
        <v/>
      </c>
      <c r="D31" s="11">
        <f>IF($B31="","",IF(Recibos!$I31="No",0,IF(MOD(D$8-Recibos!$G31,Recibos!$J31)=0,Recibos!$D31,0)))</f>
        <v/>
      </c>
      <c r="E31" s="11">
        <f>IF($B31="","",IF(Recibos!$I31="No",0,IF(MOD(E$8-Recibos!$G31,Recibos!$J31)=0,Recibos!$D31,0)))</f>
        <v/>
      </c>
      <c r="F31" s="11">
        <f>IF($B31="","",IF(Recibos!$I31="No",0,IF(MOD(F$8-Recibos!$G31,Recibos!$J31)=0,Recibos!$D31,0)))</f>
        <v/>
      </c>
      <c r="G31" s="11">
        <f>IF($B31="","",IF(Recibos!$I31="No",0,IF(MOD(G$8-Recibos!$G31,Recibos!$J31)=0,Recibos!$D31,0)))</f>
        <v/>
      </c>
      <c r="H31" s="11">
        <f>IF($B31="","",IF(Recibos!$I31="No",0,IF(MOD(H$8-Recibos!$G31,Recibos!$J31)=0,Recibos!$D31,0)))</f>
        <v/>
      </c>
      <c r="I31" s="11">
        <f>IF($B31="","",IF(Recibos!$I31="No",0,IF(MOD(I$8-Recibos!$G31,Recibos!$J31)=0,Recibos!$D31,0)))</f>
        <v/>
      </c>
      <c r="J31" s="11">
        <f>IF($B31="","",IF(Recibos!$I31="No",0,IF(MOD(J$8-Recibos!$G31,Recibos!$J31)=0,Recibos!$D31,0)))</f>
        <v/>
      </c>
      <c r="K31" s="11">
        <f>IF($B31="","",IF(Recibos!$I31="No",0,IF(MOD(K$8-Recibos!$G31,Recibos!$J31)=0,Recibos!$D31,0)))</f>
        <v/>
      </c>
      <c r="L31" s="11">
        <f>IF($B31="","",IF(Recibos!$I31="No",0,IF(MOD(L$8-Recibos!$G31,Recibos!$J31)=0,Recibos!$D31,0)))</f>
        <v/>
      </c>
      <c r="M31" s="11">
        <f>IF($B31="","",IF(Recibos!$I31="No",0,IF(MOD(M$8-Recibos!$G31,Recibos!$J31)=0,Recibos!$D31,0)))</f>
        <v/>
      </c>
      <c r="N31" s="11">
        <f>IF($B31="","",IF(Recibos!$I31="No",0,IF(MOD(N$8-Recibos!$G31,Recibos!$J31)=0,Recibos!$D31,0)))</f>
        <v/>
      </c>
      <c r="O31" s="11">
        <f>IF($B31="","",IF(Recibos!$I31="No",0,IF(MOD(O$8-Recibos!$G31,Recibos!$J31)=0,Recibos!$D31,0)))</f>
        <v/>
      </c>
      <c r="P31" s="26">
        <f>IF($B31="","",SUM(D31:O31))</f>
        <v/>
      </c>
    </row>
    <row r="32">
      <c r="B32" s="30">
        <f>IF(Recibos!B32="","",Recibos!B32)</f>
        <v/>
      </c>
      <c r="C32" s="31">
        <f>IF(Recibos!B32="","",Recibos!C32&amp;"")</f>
        <v/>
      </c>
      <c r="D32" s="11">
        <f>IF($B32="","",IF(Recibos!$I32="No",0,IF(MOD(D$8-Recibos!$G32,Recibos!$J32)=0,Recibos!$D32,0)))</f>
        <v/>
      </c>
      <c r="E32" s="11">
        <f>IF($B32="","",IF(Recibos!$I32="No",0,IF(MOD(E$8-Recibos!$G32,Recibos!$J32)=0,Recibos!$D32,0)))</f>
        <v/>
      </c>
      <c r="F32" s="11">
        <f>IF($B32="","",IF(Recibos!$I32="No",0,IF(MOD(F$8-Recibos!$G32,Recibos!$J32)=0,Recibos!$D32,0)))</f>
        <v/>
      </c>
      <c r="G32" s="11">
        <f>IF($B32="","",IF(Recibos!$I32="No",0,IF(MOD(G$8-Recibos!$G32,Recibos!$J32)=0,Recibos!$D32,0)))</f>
        <v/>
      </c>
      <c r="H32" s="11">
        <f>IF($B32="","",IF(Recibos!$I32="No",0,IF(MOD(H$8-Recibos!$G32,Recibos!$J32)=0,Recibos!$D32,0)))</f>
        <v/>
      </c>
      <c r="I32" s="11">
        <f>IF($B32="","",IF(Recibos!$I32="No",0,IF(MOD(I$8-Recibos!$G32,Recibos!$J32)=0,Recibos!$D32,0)))</f>
        <v/>
      </c>
      <c r="J32" s="11">
        <f>IF($B32="","",IF(Recibos!$I32="No",0,IF(MOD(J$8-Recibos!$G32,Recibos!$J32)=0,Recibos!$D32,0)))</f>
        <v/>
      </c>
      <c r="K32" s="11">
        <f>IF($B32="","",IF(Recibos!$I32="No",0,IF(MOD(K$8-Recibos!$G32,Recibos!$J32)=0,Recibos!$D32,0)))</f>
        <v/>
      </c>
      <c r="L32" s="11">
        <f>IF($B32="","",IF(Recibos!$I32="No",0,IF(MOD(L$8-Recibos!$G32,Recibos!$J32)=0,Recibos!$D32,0)))</f>
        <v/>
      </c>
      <c r="M32" s="11">
        <f>IF($B32="","",IF(Recibos!$I32="No",0,IF(MOD(M$8-Recibos!$G32,Recibos!$J32)=0,Recibos!$D32,0)))</f>
        <v/>
      </c>
      <c r="N32" s="11">
        <f>IF($B32="","",IF(Recibos!$I32="No",0,IF(MOD(N$8-Recibos!$G32,Recibos!$J32)=0,Recibos!$D32,0)))</f>
        <v/>
      </c>
      <c r="O32" s="11">
        <f>IF($B32="","",IF(Recibos!$I32="No",0,IF(MOD(O$8-Recibos!$G32,Recibos!$J32)=0,Recibos!$D32,0)))</f>
        <v/>
      </c>
      <c r="P32" s="26">
        <f>IF($B32="","",SUM(D32:O32))</f>
        <v/>
      </c>
    </row>
    <row r="33">
      <c r="B33" s="30">
        <f>IF(Recibos!B33="","",Recibos!B33)</f>
        <v/>
      </c>
      <c r="C33" s="31">
        <f>IF(Recibos!B33="","",Recibos!C33&amp;"")</f>
        <v/>
      </c>
      <c r="D33" s="11">
        <f>IF($B33="","",IF(Recibos!$I33="No",0,IF(MOD(D$8-Recibos!$G33,Recibos!$J33)=0,Recibos!$D33,0)))</f>
        <v/>
      </c>
      <c r="E33" s="11">
        <f>IF($B33="","",IF(Recibos!$I33="No",0,IF(MOD(E$8-Recibos!$G33,Recibos!$J33)=0,Recibos!$D33,0)))</f>
        <v/>
      </c>
      <c r="F33" s="11">
        <f>IF($B33="","",IF(Recibos!$I33="No",0,IF(MOD(F$8-Recibos!$G33,Recibos!$J33)=0,Recibos!$D33,0)))</f>
        <v/>
      </c>
      <c r="G33" s="11">
        <f>IF($B33="","",IF(Recibos!$I33="No",0,IF(MOD(G$8-Recibos!$G33,Recibos!$J33)=0,Recibos!$D33,0)))</f>
        <v/>
      </c>
      <c r="H33" s="11">
        <f>IF($B33="","",IF(Recibos!$I33="No",0,IF(MOD(H$8-Recibos!$G33,Recibos!$J33)=0,Recibos!$D33,0)))</f>
        <v/>
      </c>
      <c r="I33" s="11">
        <f>IF($B33="","",IF(Recibos!$I33="No",0,IF(MOD(I$8-Recibos!$G33,Recibos!$J33)=0,Recibos!$D33,0)))</f>
        <v/>
      </c>
      <c r="J33" s="11">
        <f>IF($B33="","",IF(Recibos!$I33="No",0,IF(MOD(J$8-Recibos!$G33,Recibos!$J33)=0,Recibos!$D33,0)))</f>
        <v/>
      </c>
      <c r="K33" s="11">
        <f>IF($B33="","",IF(Recibos!$I33="No",0,IF(MOD(K$8-Recibos!$G33,Recibos!$J33)=0,Recibos!$D33,0)))</f>
        <v/>
      </c>
      <c r="L33" s="11">
        <f>IF($B33="","",IF(Recibos!$I33="No",0,IF(MOD(L$8-Recibos!$G33,Recibos!$J33)=0,Recibos!$D33,0)))</f>
        <v/>
      </c>
      <c r="M33" s="11">
        <f>IF($B33="","",IF(Recibos!$I33="No",0,IF(MOD(M$8-Recibos!$G33,Recibos!$J33)=0,Recibos!$D33,0)))</f>
        <v/>
      </c>
      <c r="N33" s="11">
        <f>IF($B33="","",IF(Recibos!$I33="No",0,IF(MOD(N$8-Recibos!$G33,Recibos!$J33)=0,Recibos!$D33,0)))</f>
        <v/>
      </c>
      <c r="O33" s="11">
        <f>IF($B33="","",IF(Recibos!$I33="No",0,IF(MOD(O$8-Recibos!$G33,Recibos!$J33)=0,Recibos!$D33,0)))</f>
        <v/>
      </c>
      <c r="P33" s="26">
        <f>IF($B33="","",SUM(D33:O33))</f>
        <v/>
      </c>
    </row>
    <row r="34">
      <c r="B34" s="30">
        <f>IF(Recibos!B34="","",Recibos!B34)</f>
        <v/>
      </c>
      <c r="C34" s="31">
        <f>IF(Recibos!B34="","",Recibos!C34&amp;"")</f>
        <v/>
      </c>
      <c r="D34" s="11">
        <f>IF($B34="","",IF(Recibos!$I34="No",0,IF(MOD(D$8-Recibos!$G34,Recibos!$J34)=0,Recibos!$D34,0)))</f>
        <v/>
      </c>
      <c r="E34" s="11">
        <f>IF($B34="","",IF(Recibos!$I34="No",0,IF(MOD(E$8-Recibos!$G34,Recibos!$J34)=0,Recibos!$D34,0)))</f>
        <v/>
      </c>
      <c r="F34" s="11">
        <f>IF($B34="","",IF(Recibos!$I34="No",0,IF(MOD(F$8-Recibos!$G34,Recibos!$J34)=0,Recibos!$D34,0)))</f>
        <v/>
      </c>
      <c r="G34" s="11">
        <f>IF($B34="","",IF(Recibos!$I34="No",0,IF(MOD(G$8-Recibos!$G34,Recibos!$J34)=0,Recibos!$D34,0)))</f>
        <v/>
      </c>
      <c r="H34" s="11">
        <f>IF($B34="","",IF(Recibos!$I34="No",0,IF(MOD(H$8-Recibos!$G34,Recibos!$J34)=0,Recibos!$D34,0)))</f>
        <v/>
      </c>
      <c r="I34" s="11">
        <f>IF($B34="","",IF(Recibos!$I34="No",0,IF(MOD(I$8-Recibos!$G34,Recibos!$J34)=0,Recibos!$D34,0)))</f>
        <v/>
      </c>
      <c r="J34" s="11">
        <f>IF($B34="","",IF(Recibos!$I34="No",0,IF(MOD(J$8-Recibos!$G34,Recibos!$J34)=0,Recibos!$D34,0)))</f>
        <v/>
      </c>
      <c r="K34" s="11">
        <f>IF($B34="","",IF(Recibos!$I34="No",0,IF(MOD(K$8-Recibos!$G34,Recibos!$J34)=0,Recibos!$D34,0)))</f>
        <v/>
      </c>
      <c r="L34" s="11">
        <f>IF($B34="","",IF(Recibos!$I34="No",0,IF(MOD(L$8-Recibos!$G34,Recibos!$J34)=0,Recibos!$D34,0)))</f>
        <v/>
      </c>
      <c r="M34" s="11">
        <f>IF($B34="","",IF(Recibos!$I34="No",0,IF(MOD(M$8-Recibos!$G34,Recibos!$J34)=0,Recibos!$D34,0)))</f>
        <v/>
      </c>
      <c r="N34" s="11">
        <f>IF($B34="","",IF(Recibos!$I34="No",0,IF(MOD(N$8-Recibos!$G34,Recibos!$J34)=0,Recibos!$D34,0)))</f>
        <v/>
      </c>
      <c r="O34" s="11">
        <f>IF($B34="","",IF(Recibos!$I34="No",0,IF(MOD(O$8-Recibos!$G34,Recibos!$J34)=0,Recibos!$D34,0)))</f>
        <v/>
      </c>
      <c r="P34" s="26">
        <f>IF($B34="","",SUM(D34:O34))</f>
        <v/>
      </c>
    </row>
    <row r="35">
      <c r="B35" s="30">
        <f>IF(Recibos!B35="","",Recibos!B35)</f>
        <v/>
      </c>
      <c r="C35" s="31">
        <f>IF(Recibos!B35="","",Recibos!C35&amp;"")</f>
        <v/>
      </c>
      <c r="D35" s="11">
        <f>IF($B35="","",IF(Recibos!$I35="No",0,IF(MOD(D$8-Recibos!$G35,Recibos!$J35)=0,Recibos!$D35,0)))</f>
        <v/>
      </c>
      <c r="E35" s="11">
        <f>IF($B35="","",IF(Recibos!$I35="No",0,IF(MOD(E$8-Recibos!$G35,Recibos!$J35)=0,Recibos!$D35,0)))</f>
        <v/>
      </c>
      <c r="F35" s="11">
        <f>IF($B35="","",IF(Recibos!$I35="No",0,IF(MOD(F$8-Recibos!$G35,Recibos!$J35)=0,Recibos!$D35,0)))</f>
        <v/>
      </c>
      <c r="G35" s="11">
        <f>IF($B35="","",IF(Recibos!$I35="No",0,IF(MOD(G$8-Recibos!$G35,Recibos!$J35)=0,Recibos!$D35,0)))</f>
        <v/>
      </c>
      <c r="H35" s="11">
        <f>IF($B35="","",IF(Recibos!$I35="No",0,IF(MOD(H$8-Recibos!$G35,Recibos!$J35)=0,Recibos!$D35,0)))</f>
        <v/>
      </c>
      <c r="I35" s="11">
        <f>IF($B35="","",IF(Recibos!$I35="No",0,IF(MOD(I$8-Recibos!$G35,Recibos!$J35)=0,Recibos!$D35,0)))</f>
        <v/>
      </c>
      <c r="J35" s="11">
        <f>IF($B35="","",IF(Recibos!$I35="No",0,IF(MOD(J$8-Recibos!$G35,Recibos!$J35)=0,Recibos!$D35,0)))</f>
        <v/>
      </c>
      <c r="K35" s="11">
        <f>IF($B35="","",IF(Recibos!$I35="No",0,IF(MOD(K$8-Recibos!$G35,Recibos!$J35)=0,Recibos!$D35,0)))</f>
        <v/>
      </c>
      <c r="L35" s="11">
        <f>IF($B35="","",IF(Recibos!$I35="No",0,IF(MOD(L$8-Recibos!$G35,Recibos!$J35)=0,Recibos!$D35,0)))</f>
        <v/>
      </c>
      <c r="M35" s="11">
        <f>IF($B35="","",IF(Recibos!$I35="No",0,IF(MOD(M$8-Recibos!$G35,Recibos!$J35)=0,Recibos!$D35,0)))</f>
        <v/>
      </c>
      <c r="N35" s="11">
        <f>IF($B35="","",IF(Recibos!$I35="No",0,IF(MOD(N$8-Recibos!$G35,Recibos!$J35)=0,Recibos!$D35,0)))</f>
        <v/>
      </c>
      <c r="O35" s="11">
        <f>IF($B35="","",IF(Recibos!$I35="No",0,IF(MOD(O$8-Recibos!$G35,Recibos!$J35)=0,Recibos!$D35,0)))</f>
        <v/>
      </c>
      <c r="P35" s="26">
        <f>IF($B35="","",SUM(D35:O35))</f>
        <v/>
      </c>
    </row>
    <row r="36">
      <c r="B36" s="30">
        <f>IF(Recibos!B36="","",Recibos!B36)</f>
        <v/>
      </c>
      <c r="C36" s="31">
        <f>IF(Recibos!B36="","",Recibos!C36&amp;"")</f>
        <v/>
      </c>
      <c r="D36" s="11">
        <f>IF($B36="","",IF(Recibos!$I36="No",0,IF(MOD(D$8-Recibos!$G36,Recibos!$J36)=0,Recibos!$D36,0)))</f>
        <v/>
      </c>
      <c r="E36" s="11">
        <f>IF($B36="","",IF(Recibos!$I36="No",0,IF(MOD(E$8-Recibos!$G36,Recibos!$J36)=0,Recibos!$D36,0)))</f>
        <v/>
      </c>
      <c r="F36" s="11">
        <f>IF($B36="","",IF(Recibos!$I36="No",0,IF(MOD(F$8-Recibos!$G36,Recibos!$J36)=0,Recibos!$D36,0)))</f>
        <v/>
      </c>
      <c r="G36" s="11">
        <f>IF($B36="","",IF(Recibos!$I36="No",0,IF(MOD(G$8-Recibos!$G36,Recibos!$J36)=0,Recibos!$D36,0)))</f>
        <v/>
      </c>
      <c r="H36" s="11">
        <f>IF($B36="","",IF(Recibos!$I36="No",0,IF(MOD(H$8-Recibos!$G36,Recibos!$J36)=0,Recibos!$D36,0)))</f>
        <v/>
      </c>
      <c r="I36" s="11">
        <f>IF($B36="","",IF(Recibos!$I36="No",0,IF(MOD(I$8-Recibos!$G36,Recibos!$J36)=0,Recibos!$D36,0)))</f>
        <v/>
      </c>
      <c r="J36" s="11">
        <f>IF($B36="","",IF(Recibos!$I36="No",0,IF(MOD(J$8-Recibos!$G36,Recibos!$J36)=0,Recibos!$D36,0)))</f>
        <v/>
      </c>
      <c r="K36" s="11">
        <f>IF($B36="","",IF(Recibos!$I36="No",0,IF(MOD(K$8-Recibos!$G36,Recibos!$J36)=0,Recibos!$D36,0)))</f>
        <v/>
      </c>
      <c r="L36" s="11">
        <f>IF($B36="","",IF(Recibos!$I36="No",0,IF(MOD(L$8-Recibos!$G36,Recibos!$J36)=0,Recibos!$D36,0)))</f>
        <v/>
      </c>
      <c r="M36" s="11">
        <f>IF($B36="","",IF(Recibos!$I36="No",0,IF(MOD(M$8-Recibos!$G36,Recibos!$J36)=0,Recibos!$D36,0)))</f>
        <v/>
      </c>
      <c r="N36" s="11">
        <f>IF($B36="","",IF(Recibos!$I36="No",0,IF(MOD(N$8-Recibos!$G36,Recibos!$J36)=0,Recibos!$D36,0)))</f>
        <v/>
      </c>
      <c r="O36" s="11">
        <f>IF($B36="","",IF(Recibos!$I36="No",0,IF(MOD(O$8-Recibos!$G36,Recibos!$J36)=0,Recibos!$D36,0)))</f>
        <v/>
      </c>
      <c r="P36" s="26">
        <f>IF($B36="","",SUM(D36:O36))</f>
        <v/>
      </c>
    </row>
    <row r="37">
      <c r="B37" s="30">
        <f>IF(Recibos!B37="","",Recibos!B37)</f>
        <v/>
      </c>
      <c r="C37" s="31">
        <f>IF(Recibos!B37="","",Recibos!C37&amp;"")</f>
        <v/>
      </c>
      <c r="D37" s="11">
        <f>IF($B37="","",IF(Recibos!$I37="No",0,IF(MOD(D$8-Recibos!$G37,Recibos!$J37)=0,Recibos!$D37,0)))</f>
        <v/>
      </c>
      <c r="E37" s="11">
        <f>IF($B37="","",IF(Recibos!$I37="No",0,IF(MOD(E$8-Recibos!$G37,Recibos!$J37)=0,Recibos!$D37,0)))</f>
        <v/>
      </c>
      <c r="F37" s="11">
        <f>IF($B37="","",IF(Recibos!$I37="No",0,IF(MOD(F$8-Recibos!$G37,Recibos!$J37)=0,Recibos!$D37,0)))</f>
        <v/>
      </c>
      <c r="G37" s="11">
        <f>IF($B37="","",IF(Recibos!$I37="No",0,IF(MOD(G$8-Recibos!$G37,Recibos!$J37)=0,Recibos!$D37,0)))</f>
        <v/>
      </c>
      <c r="H37" s="11">
        <f>IF($B37="","",IF(Recibos!$I37="No",0,IF(MOD(H$8-Recibos!$G37,Recibos!$J37)=0,Recibos!$D37,0)))</f>
        <v/>
      </c>
      <c r="I37" s="11">
        <f>IF($B37="","",IF(Recibos!$I37="No",0,IF(MOD(I$8-Recibos!$G37,Recibos!$J37)=0,Recibos!$D37,0)))</f>
        <v/>
      </c>
      <c r="J37" s="11">
        <f>IF($B37="","",IF(Recibos!$I37="No",0,IF(MOD(J$8-Recibos!$G37,Recibos!$J37)=0,Recibos!$D37,0)))</f>
        <v/>
      </c>
      <c r="K37" s="11">
        <f>IF($B37="","",IF(Recibos!$I37="No",0,IF(MOD(K$8-Recibos!$G37,Recibos!$J37)=0,Recibos!$D37,0)))</f>
        <v/>
      </c>
      <c r="L37" s="11">
        <f>IF($B37="","",IF(Recibos!$I37="No",0,IF(MOD(L$8-Recibos!$G37,Recibos!$J37)=0,Recibos!$D37,0)))</f>
        <v/>
      </c>
      <c r="M37" s="11">
        <f>IF($B37="","",IF(Recibos!$I37="No",0,IF(MOD(M$8-Recibos!$G37,Recibos!$J37)=0,Recibos!$D37,0)))</f>
        <v/>
      </c>
      <c r="N37" s="11">
        <f>IF($B37="","",IF(Recibos!$I37="No",0,IF(MOD(N$8-Recibos!$G37,Recibos!$J37)=0,Recibos!$D37,0)))</f>
        <v/>
      </c>
      <c r="O37" s="11">
        <f>IF($B37="","",IF(Recibos!$I37="No",0,IF(MOD(O$8-Recibos!$G37,Recibos!$J37)=0,Recibos!$D37,0)))</f>
        <v/>
      </c>
      <c r="P37" s="26">
        <f>IF($B37="","",SUM(D37:O37))</f>
        <v/>
      </c>
    </row>
    <row r="38">
      <c r="B38" s="30">
        <f>IF(Recibos!B38="","",Recibos!B38)</f>
        <v/>
      </c>
      <c r="C38" s="31">
        <f>IF(Recibos!B38="","",Recibos!C38&amp;"")</f>
        <v/>
      </c>
      <c r="D38" s="11">
        <f>IF($B38="","",IF(Recibos!$I38="No",0,IF(MOD(D$8-Recibos!$G38,Recibos!$J38)=0,Recibos!$D38,0)))</f>
        <v/>
      </c>
      <c r="E38" s="11">
        <f>IF($B38="","",IF(Recibos!$I38="No",0,IF(MOD(E$8-Recibos!$G38,Recibos!$J38)=0,Recibos!$D38,0)))</f>
        <v/>
      </c>
      <c r="F38" s="11">
        <f>IF($B38="","",IF(Recibos!$I38="No",0,IF(MOD(F$8-Recibos!$G38,Recibos!$J38)=0,Recibos!$D38,0)))</f>
        <v/>
      </c>
      <c r="G38" s="11">
        <f>IF($B38="","",IF(Recibos!$I38="No",0,IF(MOD(G$8-Recibos!$G38,Recibos!$J38)=0,Recibos!$D38,0)))</f>
        <v/>
      </c>
      <c r="H38" s="11">
        <f>IF($B38="","",IF(Recibos!$I38="No",0,IF(MOD(H$8-Recibos!$G38,Recibos!$J38)=0,Recibos!$D38,0)))</f>
        <v/>
      </c>
      <c r="I38" s="11">
        <f>IF($B38="","",IF(Recibos!$I38="No",0,IF(MOD(I$8-Recibos!$G38,Recibos!$J38)=0,Recibos!$D38,0)))</f>
        <v/>
      </c>
      <c r="J38" s="11">
        <f>IF($B38="","",IF(Recibos!$I38="No",0,IF(MOD(J$8-Recibos!$G38,Recibos!$J38)=0,Recibos!$D38,0)))</f>
        <v/>
      </c>
      <c r="K38" s="11">
        <f>IF($B38="","",IF(Recibos!$I38="No",0,IF(MOD(K$8-Recibos!$G38,Recibos!$J38)=0,Recibos!$D38,0)))</f>
        <v/>
      </c>
      <c r="L38" s="11">
        <f>IF($B38="","",IF(Recibos!$I38="No",0,IF(MOD(L$8-Recibos!$G38,Recibos!$J38)=0,Recibos!$D38,0)))</f>
        <v/>
      </c>
      <c r="M38" s="11">
        <f>IF($B38="","",IF(Recibos!$I38="No",0,IF(MOD(M$8-Recibos!$G38,Recibos!$J38)=0,Recibos!$D38,0)))</f>
        <v/>
      </c>
      <c r="N38" s="11">
        <f>IF($B38="","",IF(Recibos!$I38="No",0,IF(MOD(N$8-Recibos!$G38,Recibos!$J38)=0,Recibos!$D38,0)))</f>
        <v/>
      </c>
      <c r="O38" s="11">
        <f>IF($B38="","",IF(Recibos!$I38="No",0,IF(MOD(O$8-Recibos!$G38,Recibos!$J38)=0,Recibos!$D38,0)))</f>
        <v/>
      </c>
      <c r="P38" s="26">
        <f>IF($B38="","",SUM(D38:O38))</f>
        <v/>
      </c>
    </row>
    <row r="39">
      <c r="B39" s="30">
        <f>IF(Recibos!B39="","",Recibos!B39)</f>
        <v/>
      </c>
      <c r="C39" s="31">
        <f>IF(Recibos!B39="","",Recibos!C39&amp;"")</f>
        <v/>
      </c>
      <c r="D39" s="11">
        <f>IF($B39="","",IF(Recibos!$I39="No",0,IF(MOD(D$8-Recibos!$G39,Recibos!$J39)=0,Recibos!$D39,0)))</f>
        <v/>
      </c>
      <c r="E39" s="11">
        <f>IF($B39="","",IF(Recibos!$I39="No",0,IF(MOD(E$8-Recibos!$G39,Recibos!$J39)=0,Recibos!$D39,0)))</f>
        <v/>
      </c>
      <c r="F39" s="11">
        <f>IF($B39="","",IF(Recibos!$I39="No",0,IF(MOD(F$8-Recibos!$G39,Recibos!$J39)=0,Recibos!$D39,0)))</f>
        <v/>
      </c>
      <c r="G39" s="11">
        <f>IF($B39="","",IF(Recibos!$I39="No",0,IF(MOD(G$8-Recibos!$G39,Recibos!$J39)=0,Recibos!$D39,0)))</f>
        <v/>
      </c>
      <c r="H39" s="11">
        <f>IF($B39="","",IF(Recibos!$I39="No",0,IF(MOD(H$8-Recibos!$G39,Recibos!$J39)=0,Recibos!$D39,0)))</f>
        <v/>
      </c>
      <c r="I39" s="11">
        <f>IF($B39="","",IF(Recibos!$I39="No",0,IF(MOD(I$8-Recibos!$G39,Recibos!$J39)=0,Recibos!$D39,0)))</f>
        <v/>
      </c>
      <c r="J39" s="11">
        <f>IF($B39="","",IF(Recibos!$I39="No",0,IF(MOD(J$8-Recibos!$G39,Recibos!$J39)=0,Recibos!$D39,0)))</f>
        <v/>
      </c>
      <c r="K39" s="11">
        <f>IF($B39="","",IF(Recibos!$I39="No",0,IF(MOD(K$8-Recibos!$G39,Recibos!$J39)=0,Recibos!$D39,0)))</f>
        <v/>
      </c>
      <c r="L39" s="11">
        <f>IF($B39="","",IF(Recibos!$I39="No",0,IF(MOD(L$8-Recibos!$G39,Recibos!$J39)=0,Recibos!$D39,0)))</f>
        <v/>
      </c>
      <c r="M39" s="11">
        <f>IF($B39="","",IF(Recibos!$I39="No",0,IF(MOD(M$8-Recibos!$G39,Recibos!$J39)=0,Recibos!$D39,0)))</f>
        <v/>
      </c>
      <c r="N39" s="11">
        <f>IF($B39="","",IF(Recibos!$I39="No",0,IF(MOD(N$8-Recibos!$G39,Recibos!$J39)=0,Recibos!$D39,0)))</f>
        <v/>
      </c>
      <c r="O39" s="11">
        <f>IF($B39="","",IF(Recibos!$I39="No",0,IF(MOD(O$8-Recibos!$G39,Recibos!$J39)=0,Recibos!$D39,0)))</f>
        <v/>
      </c>
      <c r="P39" s="26">
        <f>IF($B39="","",SUM(D39:O39))</f>
        <v/>
      </c>
    </row>
    <row r="40">
      <c r="B40" s="30">
        <f>IF(Recibos!B40="","",Recibos!B40)</f>
        <v/>
      </c>
      <c r="C40" s="31">
        <f>IF(Recibos!B40="","",Recibos!C40&amp;"")</f>
        <v/>
      </c>
      <c r="D40" s="11">
        <f>IF($B40="","",IF(Recibos!$I40="No",0,IF(MOD(D$8-Recibos!$G40,Recibos!$J40)=0,Recibos!$D40,0)))</f>
        <v/>
      </c>
      <c r="E40" s="11">
        <f>IF($B40="","",IF(Recibos!$I40="No",0,IF(MOD(E$8-Recibos!$G40,Recibos!$J40)=0,Recibos!$D40,0)))</f>
        <v/>
      </c>
      <c r="F40" s="11">
        <f>IF($B40="","",IF(Recibos!$I40="No",0,IF(MOD(F$8-Recibos!$G40,Recibos!$J40)=0,Recibos!$D40,0)))</f>
        <v/>
      </c>
      <c r="G40" s="11">
        <f>IF($B40="","",IF(Recibos!$I40="No",0,IF(MOD(G$8-Recibos!$G40,Recibos!$J40)=0,Recibos!$D40,0)))</f>
        <v/>
      </c>
      <c r="H40" s="11">
        <f>IF($B40="","",IF(Recibos!$I40="No",0,IF(MOD(H$8-Recibos!$G40,Recibos!$J40)=0,Recibos!$D40,0)))</f>
        <v/>
      </c>
      <c r="I40" s="11">
        <f>IF($B40="","",IF(Recibos!$I40="No",0,IF(MOD(I$8-Recibos!$G40,Recibos!$J40)=0,Recibos!$D40,0)))</f>
        <v/>
      </c>
      <c r="J40" s="11">
        <f>IF($B40="","",IF(Recibos!$I40="No",0,IF(MOD(J$8-Recibos!$G40,Recibos!$J40)=0,Recibos!$D40,0)))</f>
        <v/>
      </c>
      <c r="K40" s="11">
        <f>IF($B40="","",IF(Recibos!$I40="No",0,IF(MOD(K$8-Recibos!$G40,Recibos!$J40)=0,Recibos!$D40,0)))</f>
        <v/>
      </c>
      <c r="L40" s="11">
        <f>IF($B40="","",IF(Recibos!$I40="No",0,IF(MOD(L$8-Recibos!$G40,Recibos!$J40)=0,Recibos!$D40,0)))</f>
        <v/>
      </c>
      <c r="M40" s="11">
        <f>IF($B40="","",IF(Recibos!$I40="No",0,IF(MOD(M$8-Recibos!$G40,Recibos!$J40)=0,Recibos!$D40,0)))</f>
        <v/>
      </c>
      <c r="N40" s="11">
        <f>IF($B40="","",IF(Recibos!$I40="No",0,IF(MOD(N$8-Recibos!$G40,Recibos!$J40)=0,Recibos!$D40,0)))</f>
        <v/>
      </c>
      <c r="O40" s="11">
        <f>IF($B40="","",IF(Recibos!$I40="No",0,IF(MOD(O$8-Recibos!$G40,Recibos!$J40)=0,Recibos!$D40,0)))</f>
        <v/>
      </c>
      <c r="P40" s="26">
        <f>IF($B40="","",SUM(D40:O40))</f>
        <v/>
      </c>
    </row>
    <row r="41">
      <c r="B41" s="30">
        <f>IF(Recibos!B41="","",Recibos!B41)</f>
        <v/>
      </c>
      <c r="C41" s="31">
        <f>IF(Recibos!B41="","",Recibos!C41&amp;"")</f>
        <v/>
      </c>
      <c r="D41" s="11">
        <f>IF($B41="","",IF(Recibos!$I41="No",0,IF(MOD(D$8-Recibos!$G41,Recibos!$J41)=0,Recibos!$D41,0)))</f>
        <v/>
      </c>
      <c r="E41" s="11">
        <f>IF($B41="","",IF(Recibos!$I41="No",0,IF(MOD(E$8-Recibos!$G41,Recibos!$J41)=0,Recibos!$D41,0)))</f>
        <v/>
      </c>
      <c r="F41" s="11">
        <f>IF($B41="","",IF(Recibos!$I41="No",0,IF(MOD(F$8-Recibos!$G41,Recibos!$J41)=0,Recibos!$D41,0)))</f>
        <v/>
      </c>
      <c r="G41" s="11">
        <f>IF($B41="","",IF(Recibos!$I41="No",0,IF(MOD(G$8-Recibos!$G41,Recibos!$J41)=0,Recibos!$D41,0)))</f>
        <v/>
      </c>
      <c r="H41" s="11">
        <f>IF($B41="","",IF(Recibos!$I41="No",0,IF(MOD(H$8-Recibos!$G41,Recibos!$J41)=0,Recibos!$D41,0)))</f>
        <v/>
      </c>
      <c r="I41" s="11">
        <f>IF($B41="","",IF(Recibos!$I41="No",0,IF(MOD(I$8-Recibos!$G41,Recibos!$J41)=0,Recibos!$D41,0)))</f>
        <v/>
      </c>
      <c r="J41" s="11">
        <f>IF($B41="","",IF(Recibos!$I41="No",0,IF(MOD(J$8-Recibos!$G41,Recibos!$J41)=0,Recibos!$D41,0)))</f>
        <v/>
      </c>
      <c r="K41" s="11">
        <f>IF($B41="","",IF(Recibos!$I41="No",0,IF(MOD(K$8-Recibos!$G41,Recibos!$J41)=0,Recibos!$D41,0)))</f>
        <v/>
      </c>
      <c r="L41" s="11">
        <f>IF($B41="","",IF(Recibos!$I41="No",0,IF(MOD(L$8-Recibos!$G41,Recibos!$J41)=0,Recibos!$D41,0)))</f>
        <v/>
      </c>
      <c r="M41" s="11">
        <f>IF($B41="","",IF(Recibos!$I41="No",0,IF(MOD(M$8-Recibos!$G41,Recibos!$J41)=0,Recibos!$D41,0)))</f>
        <v/>
      </c>
      <c r="N41" s="11">
        <f>IF($B41="","",IF(Recibos!$I41="No",0,IF(MOD(N$8-Recibos!$G41,Recibos!$J41)=0,Recibos!$D41,0)))</f>
        <v/>
      </c>
      <c r="O41" s="11">
        <f>IF($B41="","",IF(Recibos!$I41="No",0,IF(MOD(O$8-Recibos!$G41,Recibos!$J41)=0,Recibos!$D41,0)))</f>
        <v/>
      </c>
      <c r="P41" s="26">
        <f>IF($B41="","",SUM(D41:O41))</f>
        <v/>
      </c>
    </row>
    <row r="42">
      <c r="B42" s="30">
        <f>IF(Recibos!B42="","",Recibos!B42)</f>
        <v/>
      </c>
      <c r="C42" s="31">
        <f>IF(Recibos!B42="","",Recibos!C42&amp;"")</f>
        <v/>
      </c>
      <c r="D42" s="11">
        <f>IF($B42="","",IF(Recibos!$I42="No",0,IF(MOD(D$8-Recibos!$G42,Recibos!$J42)=0,Recibos!$D42,0)))</f>
        <v/>
      </c>
      <c r="E42" s="11">
        <f>IF($B42="","",IF(Recibos!$I42="No",0,IF(MOD(E$8-Recibos!$G42,Recibos!$J42)=0,Recibos!$D42,0)))</f>
        <v/>
      </c>
      <c r="F42" s="11">
        <f>IF($B42="","",IF(Recibos!$I42="No",0,IF(MOD(F$8-Recibos!$G42,Recibos!$J42)=0,Recibos!$D42,0)))</f>
        <v/>
      </c>
      <c r="G42" s="11">
        <f>IF($B42="","",IF(Recibos!$I42="No",0,IF(MOD(G$8-Recibos!$G42,Recibos!$J42)=0,Recibos!$D42,0)))</f>
        <v/>
      </c>
      <c r="H42" s="11">
        <f>IF($B42="","",IF(Recibos!$I42="No",0,IF(MOD(H$8-Recibos!$G42,Recibos!$J42)=0,Recibos!$D42,0)))</f>
        <v/>
      </c>
      <c r="I42" s="11">
        <f>IF($B42="","",IF(Recibos!$I42="No",0,IF(MOD(I$8-Recibos!$G42,Recibos!$J42)=0,Recibos!$D42,0)))</f>
        <v/>
      </c>
      <c r="J42" s="11">
        <f>IF($B42="","",IF(Recibos!$I42="No",0,IF(MOD(J$8-Recibos!$G42,Recibos!$J42)=0,Recibos!$D42,0)))</f>
        <v/>
      </c>
      <c r="K42" s="11">
        <f>IF($B42="","",IF(Recibos!$I42="No",0,IF(MOD(K$8-Recibos!$G42,Recibos!$J42)=0,Recibos!$D42,0)))</f>
        <v/>
      </c>
      <c r="L42" s="11">
        <f>IF($B42="","",IF(Recibos!$I42="No",0,IF(MOD(L$8-Recibos!$G42,Recibos!$J42)=0,Recibos!$D42,0)))</f>
        <v/>
      </c>
      <c r="M42" s="11">
        <f>IF($B42="","",IF(Recibos!$I42="No",0,IF(MOD(M$8-Recibos!$G42,Recibos!$J42)=0,Recibos!$D42,0)))</f>
        <v/>
      </c>
      <c r="N42" s="11">
        <f>IF($B42="","",IF(Recibos!$I42="No",0,IF(MOD(N$8-Recibos!$G42,Recibos!$J42)=0,Recibos!$D42,0)))</f>
        <v/>
      </c>
      <c r="O42" s="11">
        <f>IF($B42="","",IF(Recibos!$I42="No",0,IF(MOD(O$8-Recibos!$G42,Recibos!$J42)=0,Recibos!$D42,0)))</f>
        <v/>
      </c>
      <c r="P42" s="26">
        <f>IF($B42="","",SUM(D42:O42))</f>
        <v/>
      </c>
    </row>
    <row r="43">
      <c r="B43" s="30">
        <f>IF(Recibos!B43="","",Recibos!B43)</f>
        <v/>
      </c>
      <c r="C43" s="31">
        <f>IF(Recibos!B43="","",Recibos!C43&amp;"")</f>
        <v/>
      </c>
      <c r="D43" s="11">
        <f>IF($B43="","",IF(Recibos!$I43="No",0,IF(MOD(D$8-Recibos!$G43,Recibos!$J43)=0,Recibos!$D43,0)))</f>
        <v/>
      </c>
      <c r="E43" s="11">
        <f>IF($B43="","",IF(Recibos!$I43="No",0,IF(MOD(E$8-Recibos!$G43,Recibos!$J43)=0,Recibos!$D43,0)))</f>
        <v/>
      </c>
      <c r="F43" s="11">
        <f>IF($B43="","",IF(Recibos!$I43="No",0,IF(MOD(F$8-Recibos!$G43,Recibos!$J43)=0,Recibos!$D43,0)))</f>
        <v/>
      </c>
      <c r="G43" s="11">
        <f>IF($B43="","",IF(Recibos!$I43="No",0,IF(MOD(G$8-Recibos!$G43,Recibos!$J43)=0,Recibos!$D43,0)))</f>
        <v/>
      </c>
      <c r="H43" s="11">
        <f>IF($B43="","",IF(Recibos!$I43="No",0,IF(MOD(H$8-Recibos!$G43,Recibos!$J43)=0,Recibos!$D43,0)))</f>
        <v/>
      </c>
      <c r="I43" s="11">
        <f>IF($B43="","",IF(Recibos!$I43="No",0,IF(MOD(I$8-Recibos!$G43,Recibos!$J43)=0,Recibos!$D43,0)))</f>
        <v/>
      </c>
      <c r="J43" s="11">
        <f>IF($B43="","",IF(Recibos!$I43="No",0,IF(MOD(J$8-Recibos!$G43,Recibos!$J43)=0,Recibos!$D43,0)))</f>
        <v/>
      </c>
      <c r="K43" s="11">
        <f>IF($B43="","",IF(Recibos!$I43="No",0,IF(MOD(K$8-Recibos!$G43,Recibos!$J43)=0,Recibos!$D43,0)))</f>
        <v/>
      </c>
      <c r="L43" s="11">
        <f>IF($B43="","",IF(Recibos!$I43="No",0,IF(MOD(L$8-Recibos!$G43,Recibos!$J43)=0,Recibos!$D43,0)))</f>
        <v/>
      </c>
      <c r="M43" s="11">
        <f>IF($B43="","",IF(Recibos!$I43="No",0,IF(MOD(M$8-Recibos!$G43,Recibos!$J43)=0,Recibos!$D43,0)))</f>
        <v/>
      </c>
      <c r="N43" s="11">
        <f>IF($B43="","",IF(Recibos!$I43="No",0,IF(MOD(N$8-Recibos!$G43,Recibos!$J43)=0,Recibos!$D43,0)))</f>
        <v/>
      </c>
      <c r="O43" s="11">
        <f>IF($B43="","",IF(Recibos!$I43="No",0,IF(MOD(O$8-Recibos!$G43,Recibos!$J43)=0,Recibos!$D43,0)))</f>
        <v/>
      </c>
      <c r="P43" s="26">
        <f>IF($B43="","",SUM(D43:O43))</f>
        <v/>
      </c>
    </row>
    <row r="44">
      <c r="B44" s="30">
        <f>IF(Recibos!B44="","",Recibos!B44)</f>
        <v/>
      </c>
      <c r="C44" s="31">
        <f>IF(Recibos!B44="","",Recibos!C44&amp;"")</f>
        <v/>
      </c>
      <c r="D44" s="11">
        <f>IF($B44="","",IF(Recibos!$I44="No",0,IF(MOD(D$8-Recibos!$G44,Recibos!$J44)=0,Recibos!$D44,0)))</f>
        <v/>
      </c>
      <c r="E44" s="11">
        <f>IF($B44="","",IF(Recibos!$I44="No",0,IF(MOD(E$8-Recibos!$G44,Recibos!$J44)=0,Recibos!$D44,0)))</f>
        <v/>
      </c>
      <c r="F44" s="11">
        <f>IF($B44="","",IF(Recibos!$I44="No",0,IF(MOD(F$8-Recibos!$G44,Recibos!$J44)=0,Recibos!$D44,0)))</f>
        <v/>
      </c>
      <c r="G44" s="11">
        <f>IF($B44="","",IF(Recibos!$I44="No",0,IF(MOD(G$8-Recibos!$G44,Recibos!$J44)=0,Recibos!$D44,0)))</f>
        <v/>
      </c>
      <c r="H44" s="11">
        <f>IF($B44="","",IF(Recibos!$I44="No",0,IF(MOD(H$8-Recibos!$G44,Recibos!$J44)=0,Recibos!$D44,0)))</f>
        <v/>
      </c>
      <c r="I44" s="11">
        <f>IF($B44="","",IF(Recibos!$I44="No",0,IF(MOD(I$8-Recibos!$G44,Recibos!$J44)=0,Recibos!$D44,0)))</f>
        <v/>
      </c>
      <c r="J44" s="11">
        <f>IF($B44="","",IF(Recibos!$I44="No",0,IF(MOD(J$8-Recibos!$G44,Recibos!$J44)=0,Recibos!$D44,0)))</f>
        <v/>
      </c>
      <c r="K44" s="11">
        <f>IF($B44="","",IF(Recibos!$I44="No",0,IF(MOD(K$8-Recibos!$G44,Recibos!$J44)=0,Recibos!$D44,0)))</f>
        <v/>
      </c>
      <c r="L44" s="11">
        <f>IF($B44="","",IF(Recibos!$I44="No",0,IF(MOD(L$8-Recibos!$G44,Recibos!$J44)=0,Recibos!$D44,0)))</f>
        <v/>
      </c>
      <c r="M44" s="11">
        <f>IF($B44="","",IF(Recibos!$I44="No",0,IF(MOD(M$8-Recibos!$G44,Recibos!$J44)=0,Recibos!$D44,0)))</f>
        <v/>
      </c>
      <c r="N44" s="11">
        <f>IF($B44="","",IF(Recibos!$I44="No",0,IF(MOD(N$8-Recibos!$G44,Recibos!$J44)=0,Recibos!$D44,0)))</f>
        <v/>
      </c>
      <c r="O44" s="11">
        <f>IF($B44="","",IF(Recibos!$I44="No",0,IF(MOD(O$8-Recibos!$G44,Recibos!$J44)=0,Recibos!$D44,0)))</f>
        <v/>
      </c>
      <c r="P44" s="26">
        <f>IF($B44="","",SUM(D44:O44))</f>
        <v/>
      </c>
    </row>
    <row r="45">
      <c r="B45" s="30">
        <f>IF(Recibos!B45="","",Recibos!B45)</f>
        <v/>
      </c>
      <c r="C45" s="31">
        <f>IF(Recibos!B45="","",Recibos!C45&amp;"")</f>
        <v/>
      </c>
      <c r="D45" s="11">
        <f>IF($B45="","",IF(Recibos!$I45="No",0,IF(MOD(D$8-Recibos!$G45,Recibos!$J45)=0,Recibos!$D45,0)))</f>
        <v/>
      </c>
      <c r="E45" s="11">
        <f>IF($B45="","",IF(Recibos!$I45="No",0,IF(MOD(E$8-Recibos!$G45,Recibos!$J45)=0,Recibos!$D45,0)))</f>
        <v/>
      </c>
      <c r="F45" s="11">
        <f>IF($B45="","",IF(Recibos!$I45="No",0,IF(MOD(F$8-Recibos!$G45,Recibos!$J45)=0,Recibos!$D45,0)))</f>
        <v/>
      </c>
      <c r="G45" s="11">
        <f>IF($B45="","",IF(Recibos!$I45="No",0,IF(MOD(G$8-Recibos!$G45,Recibos!$J45)=0,Recibos!$D45,0)))</f>
        <v/>
      </c>
      <c r="H45" s="11">
        <f>IF($B45="","",IF(Recibos!$I45="No",0,IF(MOD(H$8-Recibos!$G45,Recibos!$J45)=0,Recibos!$D45,0)))</f>
        <v/>
      </c>
      <c r="I45" s="11">
        <f>IF($B45="","",IF(Recibos!$I45="No",0,IF(MOD(I$8-Recibos!$G45,Recibos!$J45)=0,Recibos!$D45,0)))</f>
        <v/>
      </c>
      <c r="J45" s="11">
        <f>IF($B45="","",IF(Recibos!$I45="No",0,IF(MOD(J$8-Recibos!$G45,Recibos!$J45)=0,Recibos!$D45,0)))</f>
        <v/>
      </c>
      <c r="K45" s="11">
        <f>IF($B45="","",IF(Recibos!$I45="No",0,IF(MOD(K$8-Recibos!$G45,Recibos!$J45)=0,Recibos!$D45,0)))</f>
        <v/>
      </c>
      <c r="L45" s="11">
        <f>IF($B45="","",IF(Recibos!$I45="No",0,IF(MOD(L$8-Recibos!$G45,Recibos!$J45)=0,Recibos!$D45,0)))</f>
        <v/>
      </c>
      <c r="M45" s="11">
        <f>IF($B45="","",IF(Recibos!$I45="No",0,IF(MOD(M$8-Recibos!$G45,Recibos!$J45)=0,Recibos!$D45,0)))</f>
        <v/>
      </c>
      <c r="N45" s="11">
        <f>IF($B45="","",IF(Recibos!$I45="No",0,IF(MOD(N$8-Recibos!$G45,Recibos!$J45)=0,Recibos!$D45,0)))</f>
        <v/>
      </c>
      <c r="O45" s="11">
        <f>IF($B45="","",IF(Recibos!$I45="No",0,IF(MOD(O$8-Recibos!$G45,Recibos!$J45)=0,Recibos!$D45,0)))</f>
        <v/>
      </c>
      <c r="P45" s="26">
        <f>IF($B45="","",SUM(D45:O45))</f>
        <v/>
      </c>
    </row>
    <row r="46">
      <c r="B46" s="30">
        <f>IF(Recibos!B46="","",Recibos!B46)</f>
        <v/>
      </c>
      <c r="C46" s="31">
        <f>IF(Recibos!B46="","",Recibos!C46&amp;"")</f>
        <v/>
      </c>
      <c r="D46" s="11">
        <f>IF($B46="","",IF(Recibos!$I46="No",0,IF(MOD(D$8-Recibos!$G46,Recibos!$J46)=0,Recibos!$D46,0)))</f>
        <v/>
      </c>
      <c r="E46" s="11">
        <f>IF($B46="","",IF(Recibos!$I46="No",0,IF(MOD(E$8-Recibos!$G46,Recibos!$J46)=0,Recibos!$D46,0)))</f>
        <v/>
      </c>
      <c r="F46" s="11">
        <f>IF($B46="","",IF(Recibos!$I46="No",0,IF(MOD(F$8-Recibos!$G46,Recibos!$J46)=0,Recibos!$D46,0)))</f>
        <v/>
      </c>
      <c r="G46" s="11">
        <f>IF($B46="","",IF(Recibos!$I46="No",0,IF(MOD(G$8-Recibos!$G46,Recibos!$J46)=0,Recibos!$D46,0)))</f>
        <v/>
      </c>
      <c r="H46" s="11">
        <f>IF($B46="","",IF(Recibos!$I46="No",0,IF(MOD(H$8-Recibos!$G46,Recibos!$J46)=0,Recibos!$D46,0)))</f>
        <v/>
      </c>
      <c r="I46" s="11">
        <f>IF($B46="","",IF(Recibos!$I46="No",0,IF(MOD(I$8-Recibos!$G46,Recibos!$J46)=0,Recibos!$D46,0)))</f>
        <v/>
      </c>
      <c r="J46" s="11">
        <f>IF($B46="","",IF(Recibos!$I46="No",0,IF(MOD(J$8-Recibos!$G46,Recibos!$J46)=0,Recibos!$D46,0)))</f>
        <v/>
      </c>
      <c r="K46" s="11">
        <f>IF($B46="","",IF(Recibos!$I46="No",0,IF(MOD(K$8-Recibos!$G46,Recibos!$J46)=0,Recibos!$D46,0)))</f>
        <v/>
      </c>
      <c r="L46" s="11">
        <f>IF($B46="","",IF(Recibos!$I46="No",0,IF(MOD(L$8-Recibos!$G46,Recibos!$J46)=0,Recibos!$D46,0)))</f>
        <v/>
      </c>
      <c r="M46" s="11">
        <f>IF($B46="","",IF(Recibos!$I46="No",0,IF(MOD(M$8-Recibos!$G46,Recibos!$J46)=0,Recibos!$D46,0)))</f>
        <v/>
      </c>
      <c r="N46" s="11">
        <f>IF($B46="","",IF(Recibos!$I46="No",0,IF(MOD(N$8-Recibos!$G46,Recibos!$J46)=0,Recibos!$D46,0)))</f>
        <v/>
      </c>
      <c r="O46" s="11">
        <f>IF($B46="","",IF(Recibos!$I46="No",0,IF(MOD(O$8-Recibos!$G46,Recibos!$J46)=0,Recibos!$D46,0)))</f>
        <v/>
      </c>
      <c r="P46" s="26">
        <f>IF($B46="","",SUM(D46:O46))</f>
        <v/>
      </c>
    </row>
    <row r="47">
      <c r="B47" s="30">
        <f>IF(Recibos!B47="","",Recibos!B47)</f>
        <v/>
      </c>
      <c r="C47" s="31">
        <f>IF(Recibos!B47="","",Recibos!C47&amp;"")</f>
        <v/>
      </c>
      <c r="D47" s="11">
        <f>IF($B47="","",IF(Recibos!$I47="No",0,IF(MOD(D$8-Recibos!$G47,Recibos!$J47)=0,Recibos!$D47,0)))</f>
        <v/>
      </c>
      <c r="E47" s="11">
        <f>IF($B47="","",IF(Recibos!$I47="No",0,IF(MOD(E$8-Recibos!$G47,Recibos!$J47)=0,Recibos!$D47,0)))</f>
        <v/>
      </c>
      <c r="F47" s="11">
        <f>IF($B47="","",IF(Recibos!$I47="No",0,IF(MOD(F$8-Recibos!$G47,Recibos!$J47)=0,Recibos!$D47,0)))</f>
        <v/>
      </c>
      <c r="G47" s="11">
        <f>IF($B47="","",IF(Recibos!$I47="No",0,IF(MOD(G$8-Recibos!$G47,Recibos!$J47)=0,Recibos!$D47,0)))</f>
        <v/>
      </c>
      <c r="H47" s="11">
        <f>IF($B47="","",IF(Recibos!$I47="No",0,IF(MOD(H$8-Recibos!$G47,Recibos!$J47)=0,Recibos!$D47,0)))</f>
        <v/>
      </c>
      <c r="I47" s="11">
        <f>IF($B47="","",IF(Recibos!$I47="No",0,IF(MOD(I$8-Recibos!$G47,Recibos!$J47)=0,Recibos!$D47,0)))</f>
        <v/>
      </c>
      <c r="J47" s="11">
        <f>IF($B47="","",IF(Recibos!$I47="No",0,IF(MOD(J$8-Recibos!$G47,Recibos!$J47)=0,Recibos!$D47,0)))</f>
        <v/>
      </c>
      <c r="K47" s="11">
        <f>IF($B47="","",IF(Recibos!$I47="No",0,IF(MOD(K$8-Recibos!$G47,Recibos!$J47)=0,Recibos!$D47,0)))</f>
        <v/>
      </c>
      <c r="L47" s="11">
        <f>IF($B47="","",IF(Recibos!$I47="No",0,IF(MOD(L$8-Recibos!$G47,Recibos!$J47)=0,Recibos!$D47,0)))</f>
        <v/>
      </c>
      <c r="M47" s="11">
        <f>IF($B47="","",IF(Recibos!$I47="No",0,IF(MOD(M$8-Recibos!$G47,Recibos!$J47)=0,Recibos!$D47,0)))</f>
        <v/>
      </c>
      <c r="N47" s="11">
        <f>IF($B47="","",IF(Recibos!$I47="No",0,IF(MOD(N$8-Recibos!$G47,Recibos!$J47)=0,Recibos!$D47,0)))</f>
        <v/>
      </c>
      <c r="O47" s="11">
        <f>IF($B47="","",IF(Recibos!$I47="No",0,IF(MOD(O$8-Recibos!$G47,Recibos!$J47)=0,Recibos!$D47,0)))</f>
        <v/>
      </c>
      <c r="P47" s="26">
        <f>IF($B47="","",SUM(D47:O47))</f>
        <v/>
      </c>
    </row>
    <row r="48">
      <c r="B48" s="30">
        <f>IF(Recibos!B48="","",Recibos!B48)</f>
        <v/>
      </c>
      <c r="C48" s="31">
        <f>IF(Recibos!B48="","",Recibos!C48&amp;"")</f>
        <v/>
      </c>
      <c r="D48" s="11">
        <f>IF($B48="","",IF(Recibos!$I48="No",0,IF(MOD(D$8-Recibos!$G48,Recibos!$J48)=0,Recibos!$D48,0)))</f>
        <v/>
      </c>
      <c r="E48" s="11">
        <f>IF($B48="","",IF(Recibos!$I48="No",0,IF(MOD(E$8-Recibos!$G48,Recibos!$J48)=0,Recibos!$D48,0)))</f>
        <v/>
      </c>
      <c r="F48" s="11">
        <f>IF($B48="","",IF(Recibos!$I48="No",0,IF(MOD(F$8-Recibos!$G48,Recibos!$J48)=0,Recibos!$D48,0)))</f>
        <v/>
      </c>
      <c r="G48" s="11">
        <f>IF($B48="","",IF(Recibos!$I48="No",0,IF(MOD(G$8-Recibos!$G48,Recibos!$J48)=0,Recibos!$D48,0)))</f>
        <v/>
      </c>
      <c r="H48" s="11">
        <f>IF($B48="","",IF(Recibos!$I48="No",0,IF(MOD(H$8-Recibos!$G48,Recibos!$J48)=0,Recibos!$D48,0)))</f>
        <v/>
      </c>
      <c r="I48" s="11">
        <f>IF($B48="","",IF(Recibos!$I48="No",0,IF(MOD(I$8-Recibos!$G48,Recibos!$J48)=0,Recibos!$D48,0)))</f>
        <v/>
      </c>
      <c r="J48" s="11">
        <f>IF($B48="","",IF(Recibos!$I48="No",0,IF(MOD(J$8-Recibos!$G48,Recibos!$J48)=0,Recibos!$D48,0)))</f>
        <v/>
      </c>
      <c r="K48" s="11">
        <f>IF($B48="","",IF(Recibos!$I48="No",0,IF(MOD(K$8-Recibos!$G48,Recibos!$J48)=0,Recibos!$D48,0)))</f>
        <v/>
      </c>
      <c r="L48" s="11">
        <f>IF($B48="","",IF(Recibos!$I48="No",0,IF(MOD(L$8-Recibos!$G48,Recibos!$J48)=0,Recibos!$D48,0)))</f>
        <v/>
      </c>
      <c r="M48" s="11">
        <f>IF($B48="","",IF(Recibos!$I48="No",0,IF(MOD(M$8-Recibos!$G48,Recibos!$J48)=0,Recibos!$D48,0)))</f>
        <v/>
      </c>
      <c r="N48" s="11">
        <f>IF($B48="","",IF(Recibos!$I48="No",0,IF(MOD(N$8-Recibos!$G48,Recibos!$J48)=0,Recibos!$D48,0)))</f>
        <v/>
      </c>
      <c r="O48" s="11">
        <f>IF($B48="","",IF(Recibos!$I48="No",0,IF(MOD(O$8-Recibos!$G48,Recibos!$J48)=0,Recibos!$D48,0)))</f>
        <v/>
      </c>
      <c r="P48" s="26">
        <f>IF($B48="","",SUM(D48:O48))</f>
        <v/>
      </c>
    </row>
    <row r="49">
      <c r="B49" s="30">
        <f>IF(Recibos!B49="","",Recibos!B49)</f>
        <v/>
      </c>
      <c r="C49" s="31">
        <f>IF(Recibos!B49="","",Recibos!C49&amp;"")</f>
        <v/>
      </c>
      <c r="D49" s="11">
        <f>IF($B49="","",IF(Recibos!$I49="No",0,IF(MOD(D$8-Recibos!$G49,Recibos!$J49)=0,Recibos!$D49,0)))</f>
        <v/>
      </c>
      <c r="E49" s="11">
        <f>IF($B49="","",IF(Recibos!$I49="No",0,IF(MOD(E$8-Recibos!$G49,Recibos!$J49)=0,Recibos!$D49,0)))</f>
        <v/>
      </c>
      <c r="F49" s="11">
        <f>IF($B49="","",IF(Recibos!$I49="No",0,IF(MOD(F$8-Recibos!$G49,Recibos!$J49)=0,Recibos!$D49,0)))</f>
        <v/>
      </c>
      <c r="G49" s="11">
        <f>IF($B49="","",IF(Recibos!$I49="No",0,IF(MOD(G$8-Recibos!$G49,Recibos!$J49)=0,Recibos!$D49,0)))</f>
        <v/>
      </c>
      <c r="H49" s="11">
        <f>IF($B49="","",IF(Recibos!$I49="No",0,IF(MOD(H$8-Recibos!$G49,Recibos!$J49)=0,Recibos!$D49,0)))</f>
        <v/>
      </c>
      <c r="I49" s="11">
        <f>IF($B49="","",IF(Recibos!$I49="No",0,IF(MOD(I$8-Recibos!$G49,Recibos!$J49)=0,Recibos!$D49,0)))</f>
        <v/>
      </c>
      <c r="J49" s="11">
        <f>IF($B49="","",IF(Recibos!$I49="No",0,IF(MOD(J$8-Recibos!$G49,Recibos!$J49)=0,Recibos!$D49,0)))</f>
        <v/>
      </c>
      <c r="K49" s="11">
        <f>IF($B49="","",IF(Recibos!$I49="No",0,IF(MOD(K$8-Recibos!$G49,Recibos!$J49)=0,Recibos!$D49,0)))</f>
        <v/>
      </c>
      <c r="L49" s="11">
        <f>IF($B49="","",IF(Recibos!$I49="No",0,IF(MOD(L$8-Recibos!$G49,Recibos!$J49)=0,Recibos!$D49,0)))</f>
        <v/>
      </c>
      <c r="M49" s="11">
        <f>IF($B49="","",IF(Recibos!$I49="No",0,IF(MOD(M$8-Recibos!$G49,Recibos!$J49)=0,Recibos!$D49,0)))</f>
        <v/>
      </c>
      <c r="N49" s="11">
        <f>IF($B49="","",IF(Recibos!$I49="No",0,IF(MOD(N$8-Recibos!$G49,Recibos!$J49)=0,Recibos!$D49,0)))</f>
        <v/>
      </c>
      <c r="O49" s="11">
        <f>IF($B49="","",IF(Recibos!$I49="No",0,IF(MOD(O$8-Recibos!$G49,Recibos!$J49)=0,Recibos!$D49,0)))</f>
        <v/>
      </c>
      <c r="P49" s="26">
        <f>IF($B49="","",SUM(D49:O49))</f>
        <v/>
      </c>
    </row>
    <row r="50">
      <c r="B50" s="14" t="inlineStr">
        <is>
          <t>TOTAL DEL MES</t>
        </is>
      </c>
      <c r="D50" s="15">
        <f>SUM(D10:D49)</f>
        <v/>
      </c>
      <c r="E50" s="15">
        <f>SUM(E10:E49)</f>
        <v/>
      </c>
      <c r="F50" s="15">
        <f>SUM(F10:F49)</f>
        <v/>
      </c>
      <c r="G50" s="15">
        <f>SUM(G10:G49)</f>
        <v/>
      </c>
      <c r="H50" s="15">
        <f>SUM(H10:H49)</f>
        <v/>
      </c>
      <c r="I50" s="15">
        <f>SUM(I10:I49)</f>
        <v/>
      </c>
      <c r="J50" s="15">
        <f>SUM(J10:J49)</f>
        <v/>
      </c>
      <c r="K50" s="15">
        <f>SUM(K10:K49)</f>
        <v/>
      </c>
      <c r="L50" s="15">
        <f>SUM(L10:L49)</f>
        <v/>
      </c>
      <c r="M50" s="15">
        <f>SUM(M10:M49)</f>
        <v/>
      </c>
      <c r="N50" s="15">
        <f>SUM(N10:N49)</f>
        <v/>
      </c>
      <c r="O50" s="15">
        <f>SUM(O10:O49)</f>
        <v/>
      </c>
      <c r="P50" s="15">
        <f>SUM(D50:O50)</f>
        <v/>
      </c>
    </row>
    <row r="51">
      <c r="B51" s="14" t="inlineStr">
        <is>
          <t>ACUMULADO DEL AÑO</t>
        </is>
      </c>
      <c r="D51" s="11">
        <f>SUM($D50:D50)</f>
        <v/>
      </c>
      <c r="E51" s="11">
        <f>SUM($D50:E50)</f>
        <v/>
      </c>
      <c r="F51" s="11">
        <f>SUM($D50:F50)</f>
        <v/>
      </c>
      <c r="G51" s="11">
        <f>SUM($D50:G50)</f>
        <v/>
      </c>
      <c r="H51" s="11">
        <f>SUM($D50:H50)</f>
        <v/>
      </c>
      <c r="I51" s="11">
        <f>SUM($D50:I50)</f>
        <v/>
      </c>
      <c r="J51" s="11">
        <f>SUM($D50:J50)</f>
        <v/>
      </c>
      <c r="K51" s="11">
        <f>SUM($D50:K50)</f>
        <v/>
      </c>
      <c r="L51" s="11">
        <f>SUM($D50:L50)</f>
        <v/>
      </c>
      <c r="M51" s="11">
        <f>SUM($D50:M50)</f>
        <v/>
      </c>
      <c r="N51" s="11">
        <f>SUM($D50:N50)</f>
        <v/>
      </c>
      <c r="O51" s="11">
        <f>SUM($D50:O50)</f>
        <v/>
      </c>
    </row>
    <row r="52">
      <c r="B52" s="14" t="inlineStr">
        <is>
          <t>Nº de cargos del mes</t>
        </is>
      </c>
      <c r="D52" s="13">
        <f>COUNTIF(D10:D49,"&gt;0")</f>
        <v/>
      </c>
      <c r="E52" s="13">
        <f>COUNTIF(E10:E49,"&gt;0")</f>
        <v/>
      </c>
      <c r="F52" s="13">
        <f>COUNTIF(F10:F49,"&gt;0")</f>
        <v/>
      </c>
      <c r="G52" s="13">
        <f>COUNTIF(G10:G49,"&gt;0")</f>
        <v/>
      </c>
      <c r="H52" s="13">
        <f>COUNTIF(H10:H49,"&gt;0")</f>
        <v/>
      </c>
      <c r="I52" s="13">
        <f>COUNTIF(I10:I49,"&gt;0")</f>
        <v/>
      </c>
      <c r="J52" s="13">
        <f>COUNTIF(J10:J49,"&gt;0")</f>
        <v/>
      </c>
      <c r="K52" s="13">
        <f>COUNTIF(K10:K49,"&gt;0")</f>
        <v/>
      </c>
      <c r="L52" s="13">
        <f>COUNTIF(L10:L49,"&gt;0")</f>
        <v/>
      </c>
      <c r="M52" s="13">
        <f>COUNTIF(M10:M49,"&gt;0")</f>
        <v/>
      </c>
      <c r="N52" s="13">
        <f>COUNTIF(N10:N49,"&gt;0")</f>
        <v/>
      </c>
      <c r="O52" s="13">
        <f>COUNTIF(O10:O49,"&gt;0")</f>
        <v/>
      </c>
      <c r="P52" s="17">
        <f>SUM(D52:O52)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3">
    <mergeCell ref="B8:C8"/>
    <mergeCell ref="B3:P3"/>
    <mergeCell ref="B2:P2"/>
  </mergeCells>
  <conditionalFormatting sqref="B10:C49">
    <cfRule type="expression" priority="1" dxfId="0">
      <formula>MOD(ROW(),2)=0</formula>
    </cfRule>
  </conditionalFormatting>
  <conditionalFormatting sqref="D10:O49">
    <cfRule type="expression" priority="2" dxfId="3">
      <formula>AND(ISNUMBER(D10),D10&gt;0)</formula>
    </cfRule>
  </conditionalFormatting>
  <conditionalFormatting sqref="D50:O50">
    <cfRule type="colorScale" priority="3">
      <colorScale>
        <cfvo type="min"/>
        <cfvo type="max"/>
        <color rgb="00ECFDF5"/>
        <color rgb="00F59E0B"/>
      </colorScale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0B4A2F"/>
    <outlinePr summaryBelow="1" summaryRight="1"/>
    <pageSetUpPr fitToPage="1"/>
  </sheetPr>
  <dimension ref="B2:J56"/>
  <sheetViews>
    <sheetView showGridLines="0" tabSelected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2" customWidth="1" min="1" max="1"/>
    <col width="6" customWidth="1" min="2" max="2"/>
    <col width="14" customWidth="1" min="3" max="3"/>
    <col width="12" customWidth="1" min="4" max="4"/>
    <col width="32" customWidth="1" min="5" max="5"/>
    <col width="19" customWidth="1" min="6" max="6"/>
    <col width="14" customWidth="1" min="7" max="7"/>
    <col width="16" customWidth="1" min="8" max="8"/>
    <col width="17" customWidth="1" min="9" max="9"/>
    <col width="8" customWidth="1" min="10" max="10"/>
  </cols>
  <sheetData>
    <row r="2" ht="34" customHeight="1">
      <c r="B2" s="1" t="inlineStr">
        <is>
          <t>Pagos del mes, ordenados por día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Elige el mes y la fecha de hoy: la lista se ordena sola y marca lo que ya se ha cargado y lo que vence pronto.</t>
        </is>
      </c>
    </row>
    <row r="5">
      <c r="B5" s="14" t="inlineStr">
        <is>
          <t>Mes que consultas</t>
        </is>
      </c>
      <c r="D5" s="22" t="inlineStr">
        <is>
          <t>Octubre</t>
        </is>
      </c>
    </row>
    <row r="6">
      <c r="B6" s="14" t="inlineStr">
        <is>
          <t>Año</t>
        </is>
      </c>
      <c r="D6" s="24" t="n">
        <v>2026</v>
      </c>
    </row>
    <row r="7">
      <c r="B7" s="14" t="inlineStr">
        <is>
          <t>Fecha de hoy (o =HOY())</t>
        </is>
      </c>
      <c r="D7" s="32" t="n">
        <v>46297</v>
      </c>
    </row>
    <row r="8">
      <c r="B8" s="14" t="inlineStr">
        <is>
          <t>Nº del mes (automático)</t>
        </is>
      </c>
      <c r="D8" s="19">
        <f>IFERROR(MATCH(D5,Listas!$F$2:$F$13,0),1)</f>
        <v/>
      </c>
    </row>
    <row r="11" ht="30" customHeight="1">
      <c r="B11" s="9" t="inlineStr">
        <is>
          <t>Nº</t>
        </is>
      </c>
      <c r="C11" s="9" t="inlineStr">
        <is>
          <t>Fecha de cargo</t>
        </is>
      </c>
      <c r="D11" s="9" t="inlineStr">
        <is>
          <t>Día</t>
        </is>
      </c>
      <c r="E11" s="9" t="inlineStr">
        <is>
          <t>Recibo</t>
        </is>
      </c>
      <c r="F11" s="9" t="inlineStr">
        <is>
          <t>Categoría</t>
        </is>
      </c>
      <c r="G11" s="9" t="inlineStr">
        <is>
          <t>Importe</t>
        </is>
      </c>
      <c r="H11" s="9" t="inlineStr">
        <is>
          <t>Forma de pago</t>
        </is>
      </c>
      <c r="I11" s="9" t="inlineStr">
        <is>
          <t>Estado</t>
        </is>
      </c>
      <c r="J11" s="9" t="inlineStr">
        <is>
          <t>Fila aux.</t>
        </is>
      </c>
    </row>
    <row r="12">
      <c r="B12" s="13">
        <f>IF(ROWS($B$12:B12)&lt;=COUNT(Recibos!$O$10:$O$49),ROWS($B$12:B12),"")</f>
        <v/>
      </c>
      <c r="C12" s="33">
        <f>IF(B12="","",DATE($D$6,$D$8,MIN(INDEX(Recibos!$F$10:$F$49,J12),DAY(DATE($D$6,$D$8+1,0)))))</f>
        <v/>
      </c>
      <c r="D12" s="31">
        <f>IF(B12="","",MID("LunMarMiéJueVieSábDom",(WEEKDAY(C12,2)-1)*3+1,3))</f>
        <v/>
      </c>
      <c r="E12" s="10">
        <f>IF(B12="","",INDEX(Recibos!$B$10:$B$49,J12))</f>
        <v/>
      </c>
      <c r="F12" s="31">
        <f>IF(B12="","",INDEX(Recibos!$C$10:$C$49,J12)&amp;"")</f>
        <v/>
      </c>
      <c r="G12" s="11">
        <f>IF(B12="","",INDEX(Recibos!$N$10:$N$49,J12))</f>
        <v/>
      </c>
      <c r="H12" s="31">
        <f>IF(B12="","",INDEX(Recibos!$H$10:$H$49,J12)&amp;"")</f>
        <v/>
      </c>
      <c r="I12" s="31">
        <f>IF(B12="","",IF(C12&lt;$D$7,"Ya cargado",IF(C12=$D$7,"Hoy",IF(C12&lt;=$D$7+7,"Próximos 7 días","Pendiente"))))</f>
        <v/>
      </c>
      <c r="J12" s="34">
        <f>IF(B12="","",MATCH(SMALL(Recibos!$O$10:$O$49,B12),Recibos!$O$10:$O$49,0))</f>
        <v/>
      </c>
    </row>
    <row r="13">
      <c r="B13" s="13">
        <f>IF(ROWS($B$12:B13)&lt;=COUNT(Recibos!$O$10:$O$49),ROWS($B$12:B13),"")</f>
        <v/>
      </c>
      <c r="C13" s="33">
        <f>IF(B13="","",DATE($D$6,$D$8,MIN(INDEX(Recibos!$F$10:$F$49,J13),DAY(DATE($D$6,$D$8+1,0)))))</f>
        <v/>
      </c>
      <c r="D13" s="31">
        <f>IF(B13="","",MID("LunMarMiéJueVieSábDom",(WEEKDAY(C13,2)-1)*3+1,3))</f>
        <v/>
      </c>
      <c r="E13" s="10">
        <f>IF(B13="","",INDEX(Recibos!$B$10:$B$49,J13))</f>
        <v/>
      </c>
      <c r="F13" s="31">
        <f>IF(B13="","",INDEX(Recibos!$C$10:$C$49,J13)&amp;"")</f>
        <v/>
      </c>
      <c r="G13" s="11">
        <f>IF(B13="","",INDEX(Recibos!$N$10:$N$49,J13))</f>
        <v/>
      </c>
      <c r="H13" s="31">
        <f>IF(B13="","",INDEX(Recibos!$H$10:$H$49,J13)&amp;"")</f>
        <v/>
      </c>
      <c r="I13" s="31">
        <f>IF(B13="","",IF(C13&lt;$D$7,"Ya cargado",IF(C13=$D$7,"Hoy",IF(C13&lt;=$D$7+7,"Próximos 7 días","Pendiente"))))</f>
        <v/>
      </c>
      <c r="J13" s="34">
        <f>IF(B13="","",MATCH(SMALL(Recibos!$O$10:$O$49,B13),Recibos!$O$10:$O$49,0))</f>
        <v/>
      </c>
    </row>
    <row r="14">
      <c r="B14" s="13">
        <f>IF(ROWS($B$12:B14)&lt;=COUNT(Recibos!$O$10:$O$49),ROWS($B$12:B14),"")</f>
        <v/>
      </c>
      <c r="C14" s="33">
        <f>IF(B14="","",DATE($D$6,$D$8,MIN(INDEX(Recibos!$F$10:$F$49,J14),DAY(DATE($D$6,$D$8+1,0)))))</f>
        <v/>
      </c>
      <c r="D14" s="31">
        <f>IF(B14="","",MID("LunMarMiéJueVieSábDom",(WEEKDAY(C14,2)-1)*3+1,3))</f>
        <v/>
      </c>
      <c r="E14" s="10">
        <f>IF(B14="","",INDEX(Recibos!$B$10:$B$49,J14))</f>
        <v/>
      </c>
      <c r="F14" s="31">
        <f>IF(B14="","",INDEX(Recibos!$C$10:$C$49,J14)&amp;"")</f>
        <v/>
      </c>
      <c r="G14" s="11">
        <f>IF(B14="","",INDEX(Recibos!$N$10:$N$49,J14))</f>
        <v/>
      </c>
      <c r="H14" s="31">
        <f>IF(B14="","",INDEX(Recibos!$H$10:$H$49,J14)&amp;"")</f>
        <v/>
      </c>
      <c r="I14" s="31">
        <f>IF(B14="","",IF(C14&lt;$D$7,"Ya cargado",IF(C14=$D$7,"Hoy",IF(C14&lt;=$D$7+7,"Próximos 7 días","Pendiente"))))</f>
        <v/>
      </c>
      <c r="J14" s="34">
        <f>IF(B14="","",MATCH(SMALL(Recibos!$O$10:$O$49,B14),Recibos!$O$10:$O$49,0))</f>
        <v/>
      </c>
    </row>
    <row r="15">
      <c r="B15" s="13">
        <f>IF(ROWS($B$12:B15)&lt;=COUNT(Recibos!$O$10:$O$49),ROWS($B$12:B15),"")</f>
        <v/>
      </c>
      <c r="C15" s="33">
        <f>IF(B15="","",DATE($D$6,$D$8,MIN(INDEX(Recibos!$F$10:$F$49,J15),DAY(DATE($D$6,$D$8+1,0)))))</f>
        <v/>
      </c>
      <c r="D15" s="31">
        <f>IF(B15="","",MID("LunMarMiéJueVieSábDom",(WEEKDAY(C15,2)-1)*3+1,3))</f>
        <v/>
      </c>
      <c r="E15" s="10">
        <f>IF(B15="","",INDEX(Recibos!$B$10:$B$49,J15))</f>
        <v/>
      </c>
      <c r="F15" s="31">
        <f>IF(B15="","",INDEX(Recibos!$C$10:$C$49,J15)&amp;"")</f>
        <v/>
      </c>
      <c r="G15" s="11">
        <f>IF(B15="","",INDEX(Recibos!$N$10:$N$49,J15))</f>
        <v/>
      </c>
      <c r="H15" s="31">
        <f>IF(B15="","",INDEX(Recibos!$H$10:$H$49,J15)&amp;"")</f>
        <v/>
      </c>
      <c r="I15" s="31">
        <f>IF(B15="","",IF(C15&lt;$D$7,"Ya cargado",IF(C15=$D$7,"Hoy",IF(C15&lt;=$D$7+7,"Próximos 7 días","Pendiente"))))</f>
        <v/>
      </c>
      <c r="J15" s="34">
        <f>IF(B15="","",MATCH(SMALL(Recibos!$O$10:$O$49,B15),Recibos!$O$10:$O$49,0))</f>
        <v/>
      </c>
    </row>
    <row r="16">
      <c r="B16" s="13">
        <f>IF(ROWS($B$12:B16)&lt;=COUNT(Recibos!$O$10:$O$49),ROWS($B$12:B16),"")</f>
        <v/>
      </c>
      <c r="C16" s="33">
        <f>IF(B16="","",DATE($D$6,$D$8,MIN(INDEX(Recibos!$F$10:$F$49,J16),DAY(DATE($D$6,$D$8+1,0)))))</f>
        <v/>
      </c>
      <c r="D16" s="31">
        <f>IF(B16="","",MID("LunMarMiéJueVieSábDom",(WEEKDAY(C16,2)-1)*3+1,3))</f>
        <v/>
      </c>
      <c r="E16" s="10">
        <f>IF(B16="","",INDEX(Recibos!$B$10:$B$49,J16))</f>
        <v/>
      </c>
      <c r="F16" s="31">
        <f>IF(B16="","",INDEX(Recibos!$C$10:$C$49,J16)&amp;"")</f>
        <v/>
      </c>
      <c r="G16" s="11">
        <f>IF(B16="","",INDEX(Recibos!$N$10:$N$49,J16))</f>
        <v/>
      </c>
      <c r="H16" s="31">
        <f>IF(B16="","",INDEX(Recibos!$H$10:$H$49,J16)&amp;"")</f>
        <v/>
      </c>
      <c r="I16" s="31">
        <f>IF(B16="","",IF(C16&lt;$D$7,"Ya cargado",IF(C16=$D$7,"Hoy",IF(C16&lt;=$D$7+7,"Próximos 7 días","Pendiente"))))</f>
        <v/>
      </c>
      <c r="J16" s="34">
        <f>IF(B16="","",MATCH(SMALL(Recibos!$O$10:$O$49,B16),Recibos!$O$10:$O$49,0))</f>
        <v/>
      </c>
    </row>
    <row r="17">
      <c r="B17" s="13">
        <f>IF(ROWS($B$12:B17)&lt;=COUNT(Recibos!$O$10:$O$49),ROWS($B$12:B17),"")</f>
        <v/>
      </c>
      <c r="C17" s="33">
        <f>IF(B17="","",DATE($D$6,$D$8,MIN(INDEX(Recibos!$F$10:$F$49,J17),DAY(DATE($D$6,$D$8+1,0)))))</f>
        <v/>
      </c>
      <c r="D17" s="31">
        <f>IF(B17="","",MID("LunMarMiéJueVieSábDom",(WEEKDAY(C17,2)-1)*3+1,3))</f>
        <v/>
      </c>
      <c r="E17" s="10">
        <f>IF(B17="","",INDEX(Recibos!$B$10:$B$49,J17))</f>
        <v/>
      </c>
      <c r="F17" s="31">
        <f>IF(B17="","",INDEX(Recibos!$C$10:$C$49,J17)&amp;"")</f>
        <v/>
      </c>
      <c r="G17" s="11">
        <f>IF(B17="","",INDEX(Recibos!$N$10:$N$49,J17))</f>
        <v/>
      </c>
      <c r="H17" s="31">
        <f>IF(B17="","",INDEX(Recibos!$H$10:$H$49,J17)&amp;"")</f>
        <v/>
      </c>
      <c r="I17" s="31">
        <f>IF(B17="","",IF(C17&lt;$D$7,"Ya cargado",IF(C17=$D$7,"Hoy",IF(C17&lt;=$D$7+7,"Próximos 7 días","Pendiente"))))</f>
        <v/>
      </c>
      <c r="J17" s="34">
        <f>IF(B17="","",MATCH(SMALL(Recibos!$O$10:$O$49,B17),Recibos!$O$10:$O$49,0))</f>
        <v/>
      </c>
    </row>
    <row r="18">
      <c r="B18" s="13">
        <f>IF(ROWS($B$12:B18)&lt;=COUNT(Recibos!$O$10:$O$49),ROWS($B$12:B18),"")</f>
        <v/>
      </c>
      <c r="C18" s="33">
        <f>IF(B18="","",DATE($D$6,$D$8,MIN(INDEX(Recibos!$F$10:$F$49,J18),DAY(DATE($D$6,$D$8+1,0)))))</f>
        <v/>
      </c>
      <c r="D18" s="31">
        <f>IF(B18="","",MID("LunMarMiéJueVieSábDom",(WEEKDAY(C18,2)-1)*3+1,3))</f>
        <v/>
      </c>
      <c r="E18" s="10">
        <f>IF(B18="","",INDEX(Recibos!$B$10:$B$49,J18))</f>
        <v/>
      </c>
      <c r="F18" s="31">
        <f>IF(B18="","",INDEX(Recibos!$C$10:$C$49,J18)&amp;"")</f>
        <v/>
      </c>
      <c r="G18" s="11">
        <f>IF(B18="","",INDEX(Recibos!$N$10:$N$49,J18))</f>
        <v/>
      </c>
      <c r="H18" s="31">
        <f>IF(B18="","",INDEX(Recibos!$H$10:$H$49,J18)&amp;"")</f>
        <v/>
      </c>
      <c r="I18" s="31">
        <f>IF(B18="","",IF(C18&lt;$D$7,"Ya cargado",IF(C18=$D$7,"Hoy",IF(C18&lt;=$D$7+7,"Próximos 7 días","Pendiente"))))</f>
        <v/>
      </c>
      <c r="J18" s="34">
        <f>IF(B18="","",MATCH(SMALL(Recibos!$O$10:$O$49,B18),Recibos!$O$10:$O$49,0))</f>
        <v/>
      </c>
    </row>
    <row r="19">
      <c r="B19" s="13">
        <f>IF(ROWS($B$12:B19)&lt;=COUNT(Recibos!$O$10:$O$49),ROWS($B$12:B19),"")</f>
        <v/>
      </c>
      <c r="C19" s="33">
        <f>IF(B19="","",DATE($D$6,$D$8,MIN(INDEX(Recibos!$F$10:$F$49,J19),DAY(DATE($D$6,$D$8+1,0)))))</f>
        <v/>
      </c>
      <c r="D19" s="31">
        <f>IF(B19="","",MID("LunMarMiéJueVieSábDom",(WEEKDAY(C19,2)-1)*3+1,3))</f>
        <v/>
      </c>
      <c r="E19" s="10">
        <f>IF(B19="","",INDEX(Recibos!$B$10:$B$49,J19))</f>
        <v/>
      </c>
      <c r="F19" s="31">
        <f>IF(B19="","",INDEX(Recibos!$C$10:$C$49,J19)&amp;"")</f>
        <v/>
      </c>
      <c r="G19" s="11">
        <f>IF(B19="","",INDEX(Recibos!$N$10:$N$49,J19))</f>
        <v/>
      </c>
      <c r="H19" s="31">
        <f>IF(B19="","",INDEX(Recibos!$H$10:$H$49,J19)&amp;"")</f>
        <v/>
      </c>
      <c r="I19" s="31">
        <f>IF(B19="","",IF(C19&lt;$D$7,"Ya cargado",IF(C19=$D$7,"Hoy",IF(C19&lt;=$D$7+7,"Próximos 7 días","Pendiente"))))</f>
        <v/>
      </c>
      <c r="J19" s="34">
        <f>IF(B19="","",MATCH(SMALL(Recibos!$O$10:$O$49,B19),Recibos!$O$10:$O$49,0))</f>
        <v/>
      </c>
    </row>
    <row r="20">
      <c r="B20" s="13">
        <f>IF(ROWS($B$12:B20)&lt;=COUNT(Recibos!$O$10:$O$49),ROWS($B$12:B20),"")</f>
        <v/>
      </c>
      <c r="C20" s="33">
        <f>IF(B20="","",DATE($D$6,$D$8,MIN(INDEX(Recibos!$F$10:$F$49,J20),DAY(DATE($D$6,$D$8+1,0)))))</f>
        <v/>
      </c>
      <c r="D20" s="31">
        <f>IF(B20="","",MID("LunMarMiéJueVieSábDom",(WEEKDAY(C20,2)-1)*3+1,3))</f>
        <v/>
      </c>
      <c r="E20" s="10">
        <f>IF(B20="","",INDEX(Recibos!$B$10:$B$49,J20))</f>
        <v/>
      </c>
      <c r="F20" s="31">
        <f>IF(B20="","",INDEX(Recibos!$C$10:$C$49,J20)&amp;"")</f>
        <v/>
      </c>
      <c r="G20" s="11">
        <f>IF(B20="","",INDEX(Recibos!$N$10:$N$49,J20))</f>
        <v/>
      </c>
      <c r="H20" s="31">
        <f>IF(B20="","",INDEX(Recibos!$H$10:$H$49,J20)&amp;"")</f>
        <v/>
      </c>
      <c r="I20" s="31">
        <f>IF(B20="","",IF(C20&lt;$D$7,"Ya cargado",IF(C20=$D$7,"Hoy",IF(C20&lt;=$D$7+7,"Próximos 7 días","Pendiente"))))</f>
        <v/>
      </c>
      <c r="J20" s="34">
        <f>IF(B20="","",MATCH(SMALL(Recibos!$O$10:$O$49,B20),Recibos!$O$10:$O$49,0))</f>
        <v/>
      </c>
    </row>
    <row r="21">
      <c r="B21" s="13">
        <f>IF(ROWS($B$12:B21)&lt;=COUNT(Recibos!$O$10:$O$49),ROWS($B$12:B21),"")</f>
        <v/>
      </c>
      <c r="C21" s="33">
        <f>IF(B21="","",DATE($D$6,$D$8,MIN(INDEX(Recibos!$F$10:$F$49,J21),DAY(DATE($D$6,$D$8+1,0)))))</f>
        <v/>
      </c>
      <c r="D21" s="31">
        <f>IF(B21="","",MID("LunMarMiéJueVieSábDom",(WEEKDAY(C21,2)-1)*3+1,3))</f>
        <v/>
      </c>
      <c r="E21" s="10">
        <f>IF(B21="","",INDEX(Recibos!$B$10:$B$49,J21))</f>
        <v/>
      </c>
      <c r="F21" s="31">
        <f>IF(B21="","",INDEX(Recibos!$C$10:$C$49,J21)&amp;"")</f>
        <v/>
      </c>
      <c r="G21" s="11">
        <f>IF(B21="","",INDEX(Recibos!$N$10:$N$49,J21))</f>
        <v/>
      </c>
      <c r="H21" s="31">
        <f>IF(B21="","",INDEX(Recibos!$H$10:$H$49,J21)&amp;"")</f>
        <v/>
      </c>
      <c r="I21" s="31">
        <f>IF(B21="","",IF(C21&lt;$D$7,"Ya cargado",IF(C21=$D$7,"Hoy",IF(C21&lt;=$D$7+7,"Próximos 7 días","Pendiente"))))</f>
        <v/>
      </c>
      <c r="J21" s="34">
        <f>IF(B21="","",MATCH(SMALL(Recibos!$O$10:$O$49,B21),Recibos!$O$10:$O$49,0))</f>
        <v/>
      </c>
    </row>
    <row r="22">
      <c r="B22" s="13">
        <f>IF(ROWS($B$12:B22)&lt;=COUNT(Recibos!$O$10:$O$49),ROWS($B$12:B22),"")</f>
        <v/>
      </c>
      <c r="C22" s="33">
        <f>IF(B22="","",DATE($D$6,$D$8,MIN(INDEX(Recibos!$F$10:$F$49,J22),DAY(DATE($D$6,$D$8+1,0)))))</f>
        <v/>
      </c>
      <c r="D22" s="31">
        <f>IF(B22="","",MID("LunMarMiéJueVieSábDom",(WEEKDAY(C22,2)-1)*3+1,3))</f>
        <v/>
      </c>
      <c r="E22" s="10">
        <f>IF(B22="","",INDEX(Recibos!$B$10:$B$49,J22))</f>
        <v/>
      </c>
      <c r="F22" s="31">
        <f>IF(B22="","",INDEX(Recibos!$C$10:$C$49,J22)&amp;"")</f>
        <v/>
      </c>
      <c r="G22" s="11">
        <f>IF(B22="","",INDEX(Recibos!$N$10:$N$49,J22))</f>
        <v/>
      </c>
      <c r="H22" s="31">
        <f>IF(B22="","",INDEX(Recibos!$H$10:$H$49,J22)&amp;"")</f>
        <v/>
      </c>
      <c r="I22" s="31">
        <f>IF(B22="","",IF(C22&lt;$D$7,"Ya cargado",IF(C22=$D$7,"Hoy",IF(C22&lt;=$D$7+7,"Próximos 7 días","Pendiente"))))</f>
        <v/>
      </c>
      <c r="J22" s="34">
        <f>IF(B22="","",MATCH(SMALL(Recibos!$O$10:$O$49,B22),Recibos!$O$10:$O$49,0))</f>
        <v/>
      </c>
    </row>
    <row r="23">
      <c r="B23" s="13">
        <f>IF(ROWS($B$12:B23)&lt;=COUNT(Recibos!$O$10:$O$49),ROWS($B$12:B23),"")</f>
        <v/>
      </c>
      <c r="C23" s="33">
        <f>IF(B23="","",DATE($D$6,$D$8,MIN(INDEX(Recibos!$F$10:$F$49,J23),DAY(DATE($D$6,$D$8+1,0)))))</f>
        <v/>
      </c>
      <c r="D23" s="31">
        <f>IF(B23="","",MID("LunMarMiéJueVieSábDom",(WEEKDAY(C23,2)-1)*3+1,3))</f>
        <v/>
      </c>
      <c r="E23" s="10">
        <f>IF(B23="","",INDEX(Recibos!$B$10:$B$49,J23))</f>
        <v/>
      </c>
      <c r="F23" s="31">
        <f>IF(B23="","",INDEX(Recibos!$C$10:$C$49,J23)&amp;"")</f>
        <v/>
      </c>
      <c r="G23" s="11">
        <f>IF(B23="","",INDEX(Recibos!$N$10:$N$49,J23))</f>
        <v/>
      </c>
      <c r="H23" s="31">
        <f>IF(B23="","",INDEX(Recibos!$H$10:$H$49,J23)&amp;"")</f>
        <v/>
      </c>
      <c r="I23" s="31">
        <f>IF(B23="","",IF(C23&lt;$D$7,"Ya cargado",IF(C23=$D$7,"Hoy",IF(C23&lt;=$D$7+7,"Próximos 7 días","Pendiente"))))</f>
        <v/>
      </c>
      <c r="J23" s="34">
        <f>IF(B23="","",MATCH(SMALL(Recibos!$O$10:$O$49,B23),Recibos!$O$10:$O$49,0))</f>
        <v/>
      </c>
    </row>
    <row r="24">
      <c r="B24" s="13">
        <f>IF(ROWS($B$12:B24)&lt;=COUNT(Recibos!$O$10:$O$49),ROWS($B$12:B24),"")</f>
        <v/>
      </c>
      <c r="C24" s="33">
        <f>IF(B24="","",DATE($D$6,$D$8,MIN(INDEX(Recibos!$F$10:$F$49,J24),DAY(DATE($D$6,$D$8+1,0)))))</f>
        <v/>
      </c>
      <c r="D24" s="31">
        <f>IF(B24="","",MID("LunMarMiéJueVieSábDom",(WEEKDAY(C24,2)-1)*3+1,3))</f>
        <v/>
      </c>
      <c r="E24" s="10">
        <f>IF(B24="","",INDEX(Recibos!$B$10:$B$49,J24))</f>
        <v/>
      </c>
      <c r="F24" s="31">
        <f>IF(B24="","",INDEX(Recibos!$C$10:$C$49,J24)&amp;"")</f>
        <v/>
      </c>
      <c r="G24" s="11">
        <f>IF(B24="","",INDEX(Recibos!$N$10:$N$49,J24))</f>
        <v/>
      </c>
      <c r="H24" s="31">
        <f>IF(B24="","",INDEX(Recibos!$H$10:$H$49,J24)&amp;"")</f>
        <v/>
      </c>
      <c r="I24" s="31">
        <f>IF(B24="","",IF(C24&lt;$D$7,"Ya cargado",IF(C24=$D$7,"Hoy",IF(C24&lt;=$D$7+7,"Próximos 7 días","Pendiente"))))</f>
        <v/>
      </c>
      <c r="J24" s="34">
        <f>IF(B24="","",MATCH(SMALL(Recibos!$O$10:$O$49,B24),Recibos!$O$10:$O$49,0))</f>
        <v/>
      </c>
    </row>
    <row r="25">
      <c r="B25" s="13">
        <f>IF(ROWS($B$12:B25)&lt;=COUNT(Recibos!$O$10:$O$49),ROWS($B$12:B25),"")</f>
        <v/>
      </c>
      <c r="C25" s="33">
        <f>IF(B25="","",DATE($D$6,$D$8,MIN(INDEX(Recibos!$F$10:$F$49,J25),DAY(DATE($D$6,$D$8+1,0)))))</f>
        <v/>
      </c>
      <c r="D25" s="31">
        <f>IF(B25="","",MID("LunMarMiéJueVieSábDom",(WEEKDAY(C25,2)-1)*3+1,3))</f>
        <v/>
      </c>
      <c r="E25" s="10">
        <f>IF(B25="","",INDEX(Recibos!$B$10:$B$49,J25))</f>
        <v/>
      </c>
      <c r="F25" s="31">
        <f>IF(B25="","",INDEX(Recibos!$C$10:$C$49,J25)&amp;"")</f>
        <v/>
      </c>
      <c r="G25" s="11">
        <f>IF(B25="","",INDEX(Recibos!$N$10:$N$49,J25))</f>
        <v/>
      </c>
      <c r="H25" s="31">
        <f>IF(B25="","",INDEX(Recibos!$H$10:$H$49,J25)&amp;"")</f>
        <v/>
      </c>
      <c r="I25" s="31">
        <f>IF(B25="","",IF(C25&lt;$D$7,"Ya cargado",IF(C25=$D$7,"Hoy",IF(C25&lt;=$D$7+7,"Próximos 7 días","Pendiente"))))</f>
        <v/>
      </c>
      <c r="J25" s="34">
        <f>IF(B25="","",MATCH(SMALL(Recibos!$O$10:$O$49,B25),Recibos!$O$10:$O$49,0))</f>
        <v/>
      </c>
    </row>
    <row r="26">
      <c r="B26" s="13">
        <f>IF(ROWS($B$12:B26)&lt;=COUNT(Recibos!$O$10:$O$49),ROWS($B$12:B26),"")</f>
        <v/>
      </c>
      <c r="C26" s="33">
        <f>IF(B26="","",DATE($D$6,$D$8,MIN(INDEX(Recibos!$F$10:$F$49,J26),DAY(DATE($D$6,$D$8+1,0)))))</f>
        <v/>
      </c>
      <c r="D26" s="31">
        <f>IF(B26="","",MID("LunMarMiéJueVieSábDom",(WEEKDAY(C26,2)-1)*3+1,3))</f>
        <v/>
      </c>
      <c r="E26" s="10">
        <f>IF(B26="","",INDEX(Recibos!$B$10:$B$49,J26))</f>
        <v/>
      </c>
      <c r="F26" s="31">
        <f>IF(B26="","",INDEX(Recibos!$C$10:$C$49,J26)&amp;"")</f>
        <v/>
      </c>
      <c r="G26" s="11">
        <f>IF(B26="","",INDEX(Recibos!$N$10:$N$49,J26))</f>
        <v/>
      </c>
      <c r="H26" s="31">
        <f>IF(B26="","",INDEX(Recibos!$H$10:$H$49,J26)&amp;"")</f>
        <v/>
      </c>
      <c r="I26" s="31">
        <f>IF(B26="","",IF(C26&lt;$D$7,"Ya cargado",IF(C26=$D$7,"Hoy",IF(C26&lt;=$D$7+7,"Próximos 7 días","Pendiente"))))</f>
        <v/>
      </c>
      <c r="J26" s="34">
        <f>IF(B26="","",MATCH(SMALL(Recibos!$O$10:$O$49,B26),Recibos!$O$10:$O$49,0))</f>
        <v/>
      </c>
    </row>
    <row r="27">
      <c r="B27" s="13">
        <f>IF(ROWS($B$12:B27)&lt;=COUNT(Recibos!$O$10:$O$49),ROWS($B$12:B27),"")</f>
        <v/>
      </c>
      <c r="C27" s="33">
        <f>IF(B27="","",DATE($D$6,$D$8,MIN(INDEX(Recibos!$F$10:$F$49,J27),DAY(DATE($D$6,$D$8+1,0)))))</f>
        <v/>
      </c>
      <c r="D27" s="31">
        <f>IF(B27="","",MID("LunMarMiéJueVieSábDom",(WEEKDAY(C27,2)-1)*3+1,3))</f>
        <v/>
      </c>
      <c r="E27" s="10">
        <f>IF(B27="","",INDEX(Recibos!$B$10:$B$49,J27))</f>
        <v/>
      </c>
      <c r="F27" s="31">
        <f>IF(B27="","",INDEX(Recibos!$C$10:$C$49,J27)&amp;"")</f>
        <v/>
      </c>
      <c r="G27" s="11">
        <f>IF(B27="","",INDEX(Recibos!$N$10:$N$49,J27))</f>
        <v/>
      </c>
      <c r="H27" s="31">
        <f>IF(B27="","",INDEX(Recibos!$H$10:$H$49,J27)&amp;"")</f>
        <v/>
      </c>
      <c r="I27" s="31">
        <f>IF(B27="","",IF(C27&lt;$D$7,"Ya cargado",IF(C27=$D$7,"Hoy",IF(C27&lt;=$D$7+7,"Próximos 7 días","Pendiente"))))</f>
        <v/>
      </c>
      <c r="J27" s="34">
        <f>IF(B27="","",MATCH(SMALL(Recibos!$O$10:$O$49,B27),Recibos!$O$10:$O$49,0))</f>
        <v/>
      </c>
    </row>
    <row r="28">
      <c r="B28" s="13">
        <f>IF(ROWS($B$12:B28)&lt;=COUNT(Recibos!$O$10:$O$49),ROWS($B$12:B28),"")</f>
        <v/>
      </c>
      <c r="C28" s="33">
        <f>IF(B28="","",DATE($D$6,$D$8,MIN(INDEX(Recibos!$F$10:$F$49,J28),DAY(DATE($D$6,$D$8+1,0)))))</f>
        <v/>
      </c>
      <c r="D28" s="31">
        <f>IF(B28="","",MID("LunMarMiéJueVieSábDom",(WEEKDAY(C28,2)-1)*3+1,3))</f>
        <v/>
      </c>
      <c r="E28" s="10">
        <f>IF(B28="","",INDEX(Recibos!$B$10:$B$49,J28))</f>
        <v/>
      </c>
      <c r="F28" s="31">
        <f>IF(B28="","",INDEX(Recibos!$C$10:$C$49,J28)&amp;"")</f>
        <v/>
      </c>
      <c r="G28" s="11">
        <f>IF(B28="","",INDEX(Recibos!$N$10:$N$49,J28))</f>
        <v/>
      </c>
      <c r="H28" s="31">
        <f>IF(B28="","",INDEX(Recibos!$H$10:$H$49,J28)&amp;"")</f>
        <v/>
      </c>
      <c r="I28" s="31">
        <f>IF(B28="","",IF(C28&lt;$D$7,"Ya cargado",IF(C28=$D$7,"Hoy",IF(C28&lt;=$D$7+7,"Próximos 7 días","Pendiente"))))</f>
        <v/>
      </c>
      <c r="J28" s="34">
        <f>IF(B28="","",MATCH(SMALL(Recibos!$O$10:$O$49,B28),Recibos!$O$10:$O$49,0))</f>
        <v/>
      </c>
    </row>
    <row r="29">
      <c r="B29" s="13">
        <f>IF(ROWS($B$12:B29)&lt;=COUNT(Recibos!$O$10:$O$49),ROWS($B$12:B29),"")</f>
        <v/>
      </c>
      <c r="C29" s="33">
        <f>IF(B29="","",DATE($D$6,$D$8,MIN(INDEX(Recibos!$F$10:$F$49,J29),DAY(DATE($D$6,$D$8+1,0)))))</f>
        <v/>
      </c>
      <c r="D29" s="31">
        <f>IF(B29="","",MID("LunMarMiéJueVieSábDom",(WEEKDAY(C29,2)-1)*3+1,3))</f>
        <v/>
      </c>
      <c r="E29" s="10">
        <f>IF(B29="","",INDEX(Recibos!$B$10:$B$49,J29))</f>
        <v/>
      </c>
      <c r="F29" s="31">
        <f>IF(B29="","",INDEX(Recibos!$C$10:$C$49,J29)&amp;"")</f>
        <v/>
      </c>
      <c r="G29" s="11">
        <f>IF(B29="","",INDEX(Recibos!$N$10:$N$49,J29))</f>
        <v/>
      </c>
      <c r="H29" s="31">
        <f>IF(B29="","",INDEX(Recibos!$H$10:$H$49,J29)&amp;"")</f>
        <v/>
      </c>
      <c r="I29" s="31">
        <f>IF(B29="","",IF(C29&lt;$D$7,"Ya cargado",IF(C29=$D$7,"Hoy",IF(C29&lt;=$D$7+7,"Próximos 7 días","Pendiente"))))</f>
        <v/>
      </c>
      <c r="J29" s="34">
        <f>IF(B29="","",MATCH(SMALL(Recibos!$O$10:$O$49,B29),Recibos!$O$10:$O$49,0))</f>
        <v/>
      </c>
    </row>
    <row r="30">
      <c r="B30" s="13">
        <f>IF(ROWS($B$12:B30)&lt;=COUNT(Recibos!$O$10:$O$49),ROWS($B$12:B30),"")</f>
        <v/>
      </c>
      <c r="C30" s="33">
        <f>IF(B30="","",DATE($D$6,$D$8,MIN(INDEX(Recibos!$F$10:$F$49,J30),DAY(DATE($D$6,$D$8+1,0)))))</f>
        <v/>
      </c>
      <c r="D30" s="31">
        <f>IF(B30="","",MID("LunMarMiéJueVieSábDom",(WEEKDAY(C30,2)-1)*3+1,3))</f>
        <v/>
      </c>
      <c r="E30" s="10">
        <f>IF(B30="","",INDEX(Recibos!$B$10:$B$49,J30))</f>
        <v/>
      </c>
      <c r="F30" s="31">
        <f>IF(B30="","",INDEX(Recibos!$C$10:$C$49,J30)&amp;"")</f>
        <v/>
      </c>
      <c r="G30" s="11">
        <f>IF(B30="","",INDEX(Recibos!$N$10:$N$49,J30))</f>
        <v/>
      </c>
      <c r="H30" s="31">
        <f>IF(B30="","",INDEX(Recibos!$H$10:$H$49,J30)&amp;"")</f>
        <v/>
      </c>
      <c r="I30" s="31">
        <f>IF(B30="","",IF(C30&lt;$D$7,"Ya cargado",IF(C30=$D$7,"Hoy",IF(C30&lt;=$D$7+7,"Próximos 7 días","Pendiente"))))</f>
        <v/>
      </c>
      <c r="J30" s="34">
        <f>IF(B30="","",MATCH(SMALL(Recibos!$O$10:$O$49,B30),Recibos!$O$10:$O$49,0))</f>
        <v/>
      </c>
    </row>
    <row r="31">
      <c r="B31" s="13">
        <f>IF(ROWS($B$12:B31)&lt;=COUNT(Recibos!$O$10:$O$49),ROWS($B$12:B31),"")</f>
        <v/>
      </c>
      <c r="C31" s="33">
        <f>IF(B31="","",DATE($D$6,$D$8,MIN(INDEX(Recibos!$F$10:$F$49,J31),DAY(DATE($D$6,$D$8+1,0)))))</f>
        <v/>
      </c>
      <c r="D31" s="31">
        <f>IF(B31="","",MID("LunMarMiéJueVieSábDom",(WEEKDAY(C31,2)-1)*3+1,3))</f>
        <v/>
      </c>
      <c r="E31" s="10">
        <f>IF(B31="","",INDEX(Recibos!$B$10:$B$49,J31))</f>
        <v/>
      </c>
      <c r="F31" s="31">
        <f>IF(B31="","",INDEX(Recibos!$C$10:$C$49,J31)&amp;"")</f>
        <v/>
      </c>
      <c r="G31" s="11">
        <f>IF(B31="","",INDEX(Recibos!$N$10:$N$49,J31))</f>
        <v/>
      </c>
      <c r="H31" s="31">
        <f>IF(B31="","",INDEX(Recibos!$H$10:$H$49,J31)&amp;"")</f>
        <v/>
      </c>
      <c r="I31" s="31">
        <f>IF(B31="","",IF(C31&lt;$D$7,"Ya cargado",IF(C31=$D$7,"Hoy",IF(C31&lt;=$D$7+7,"Próximos 7 días","Pendiente"))))</f>
        <v/>
      </c>
      <c r="J31" s="34">
        <f>IF(B31="","",MATCH(SMALL(Recibos!$O$10:$O$49,B31),Recibos!$O$10:$O$49,0))</f>
        <v/>
      </c>
    </row>
    <row r="32">
      <c r="B32" s="13">
        <f>IF(ROWS($B$12:B32)&lt;=COUNT(Recibos!$O$10:$O$49),ROWS($B$12:B32),"")</f>
        <v/>
      </c>
      <c r="C32" s="33">
        <f>IF(B32="","",DATE($D$6,$D$8,MIN(INDEX(Recibos!$F$10:$F$49,J32),DAY(DATE($D$6,$D$8+1,0)))))</f>
        <v/>
      </c>
      <c r="D32" s="31">
        <f>IF(B32="","",MID("LunMarMiéJueVieSábDom",(WEEKDAY(C32,2)-1)*3+1,3))</f>
        <v/>
      </c>
      <c r="E32" s="10">
        <f>IF(B32="","",INDEX(Recibos!$B$10:$B$49,J32))</f>
        <v/>
      </c>
      <c r="F32" s="31">
        <f>IF(B32="","",INDEX(Recibos!$C$10:$C$49,J32)&amp;"")</f>
        <v/>
      </c>
      <c r="G32" s="11">
        <f>IF(B32="","",INDEX(Recibos!$N$10:$N$49,J32))</f>
        <v/>
      </c>
      <c r="H32" s="31">
        <f>IF(B32="","",INDEX(Recibos!$H$10:$H$49,J32)&amp;"")</f>
        <v/>
      </c>
      <c r="I32" s="31">
        <f>IF(B32="","",IF(C32&lt;$D$7,"Ya cargado",IF(C32=$D$7,"Hoy",IF(C32&lt;=$D$7+7,"Próximos 7 días","Pendiente"))))</f>
        <v/>
      </c>
      <c r="J32" s="34">
        <f>IF(B32="","",MATCH(SMALL(Recibos!$O$10:$O$49,B32),Recibos!$O$10:$O$49,0))</f>
        <v/>
      </c>
    </row>
    <row r="33">
      <c r="B33" s="13">
        <f>IF(ROWS($B$12:B33)&lt;=COUNT(Recibos!$O$10:$O$49),ROWS($B$12:B33),"")</f>
        <v/>
      </c>
      <c r="C33" s="33">
        <f>IF(B33="","",DATE($D$6,$D$8,MIN(INDEX(Recibos!$F$10:$F$49,J33),DAY(DATE($D$6,$D$8+1,0)))))</f>
        <v/>
      </c>
      <c r="D33" s="31">
        <f>IF(B33="","",MID("LunMarMiéJueVieSábDom",(WEEKDAY(C33,2)-1)*3+1,3))</f>
        <v/>
      </c>
      <c r="E33" s="10">
        <f>IF(B33="","",INDEX(Recibos!$B$10:$B$49,J33))</f>
        <v/>
      </c>
      <c r="F33" s="31">
        <f>IF(B33="","",INDEX(Recibos!$C$10:$C$49,J33)&amp;"")</f>
        <v/>
      </c>
      <c r="G33" s="11">
        <f>IF(B33="","",INDEX(Recibos!$N$10:$N$49,J33))</f>
        <v/>
      </c>
      <c r="H33" s="31">
        <f>IF(B33="","",INDEX(Recibos!$H$10:$H$49,J33)&amp;"")</f>
        <v/>
      </c>
      <c r="I33" s="31">
        <f>IF(B33="","",IF(C33&lt;$D$7,"Ya cargado",IF(C33=$D$7,"Hoy",IF(C33&lt;=$D$7+7,"Próximos 7 días","Pendiente"))))</f>
        <v/>
      </c>
      <c r="J33" s="34">
        <f>IF(B33="","",MATCH(SMALL(Recibos!$O$10:$O$49,B33),Recibos!$O$10:$O$49,0))</f>
        <v/>
      </c>
    </row>
    <row r="34">
      <c r="B34" s="13">
        <f>IF(ROWS($B$12:B34)&lt;=COUNT(Recibos!$O$10:$O$49),ROWS($B$12:B34),"")</f>
        <v/>
      </c>
      <c r="C34" s="33">
        <f>IF(B34="","",DATE($D$6,$D$8,MIN(INDEX(Recibos!$F$10:$F$49,J34),DAY(DATE($D$6,$D$8+1,0)))))</f>
        <v/>
      </c>
      <c r="D34" s="31">
        <f>IF(B34="","",MID("LunMarMiéJueVieSábDom",(WEEKDAY(C34,2)-1)*3+1,3))</f>
        <v/>
      </c>
      <c r="E34" s="10">
        <f>IF(B34="","",INDEX(Recibos!$B$10:$B$49,J34))</f>
        <v/>
      </c>
      <c r="F34" s="31">
        <f>IF(B34="","",INDEX(Recibos!$C$10:$C$49,J34)&amp;"")</f>
        <v/>
      </c>
      <c r="G34" s="11">
        <f>IF(B34="","",INDEX(Recibos!$N$10:$N$49,J34))</f>
        <v/>
      </c>
      <c r="H34" s="31">
        <f>IF(B34="","",INDEX(Recibos!$H$10:$H$49,J34)&amp;"")</f>
        <v/>
      </c>
      <c r="I34" s="31">
        <f>IF(B34="","",IF(C34&lt;$D$7,"Ya cargado",IF(C34=$D$7,"Hoy",IF(C34&lt;=$D$7+7,"Próximos 7 días","Pendiente"))))</f>
        <v/>
      </c>
      <c r="J34" s="34">
        <f>IF(B34="","",MATCH(SMALL(Recibos!$O$10:$O$49,B34),Recibos!$O$10:$O$49,0))</f>
        <v/>
      </c>
    </row>
    <row r="35">
      <c r="B35" s="13">
        <f>IF(ROWS($B$12:B35)&lt;=COUNT(Recibos!$O$10:$O$49),ROWS($B$12:B35),"")</f>
        <v/>
      </c>
      <c r="C35" s="33">
        <f>IF(B35="","",DATE($D$6,$D$8,MIN(INDEX(Recibos!$F$10:$F$49,J35),DAY(DATE($D$6,$D$8+1,0)))))</f>
        <v/>
      </c>
      <c r="D35" s="31">
        <f>IF(B35="","",MID("LunMarMiéJueVieSábDom",(WEEKDAY(C35,2)-1)*3+1,3))</f>
        <v/>
      </c>
      <c r="E35" s="10">
        <f>IF(B35="","",INDEX(Recibos!$B$10:$B$49,J35))</f>
        <v/>
      </c>
      <c r="F35" s="31">
        <f>IF(B35="","",INDEX(Recibos!$C$10:$C$49,J35)&amp;"")</f>
        <v/>
      </c>
      <c r="G35" s="11">
        <f>IF(B35="","",INDEX(Recibos!$N$10:$N$49,J35))</f>
        <v/>
      </c>
      <c r="H35" s="31">
        <f>IF(B35="","",INDEX(Recibos!$H$10:$H$49,J35)&amp;"")</f>
        <v/>
      </c>
      <c r="I35" s="31">
        <f>IF(B35="","",IF(C35&lt;$D$7,"Ya cargado",IF(C35=$D$7,"Hoy",IF(C35&lt;=$D$7+7,"Próximos 7 días","Pendiente"))))</f>
        <v/>
      </c>
      <c r="J35" s="34">
        <f>IF(B35="","",MATCH(SMALL(Recibos!$O$10:$O$49,B35),Recibos!$O$10:$O$49,0))</f>
        <v/>
      </c>
    </row>
    <row r="36">
      <c r="B36" s="13">
        <f>IF(ROWS($B$12:B36)&lt;=COUNT(Recibos!$O$10:$O$49),ROWS($B$12:B36),"")</f>
        <v/>
      </c>
      <c r="C36" s="33">
        <f>IF(B36="","",DATE($D$6,$D$8,MIN(INDEX(Recibos!$F$10:$F$49,J36),DAY(DATE($D$6,$D$8+1,0)))))</f>
        <v/>
      </c>
      <c r="D36" s="31">
        <f>IF(B36="","",MID("LunMarMiéJueVieSábDom",(WEEKDAY(C36,2)-1)*3+1,3))</f>
        <v/>
      </c>
      <c r="E36" s="10">
        <f>IF(B36="","",INDEX(Recibos!$B$10:$B$49,J36))</f>
        <v/>
      </c>
      <c r="F36" s="31">
        <f>IF(B36="","",INDEX(Recibos!$C$10:$C$49,J36)&amp;"")</f>
        <v/>
      </c>
      <c r="G36" s="11">
        <f>IF(B36="","",INDEX(Recibos!$N$10:$N$49,J36))</f>
        <v/>
      </c>
      <c r="H36" s="31">
        <f>IF(B36="","",INDEX(Recibos!$H$10:$H$49,J36)&amp;"")</f>
        <v/>
      </c>
      <c r="I36" s="31">
        <f>IF(B36="","",IF(C36&lt;$D$7,"Ya cargado",IF(C36=$D$7,"Hoy",IF(C36&lt;=$D$7+7,"Próximos 7 días","Pendiente"))))</f>
        <v/>
      </c>
      <c r="J36" s="34">
        <f>IF(B36="","",MATCH(SMALL(Recibos!$O$10:$O$49,B36),Recibos!$O$10:$O$49,0))</f>
        <v/>
      </c>
    </row>
    <row r="37">
      <c r="B37" s="13">
        <f>IF(ROWS($B$12:B37)&lt;=COUNT(Recibos!$O$10:$O$49),ROWS($B$12:B37),"")</f>
        <v/>
      </c>
      <c r="C37" s="33">
        <f>IF(B37="","",DATE($D$6,$D$8,MIN(INDEX(Recibos!$F$10:$F$49,J37),DAY(DATE($D$6,$D$8+1,0)))))</f>
        <v/>
      </c>
      <c r="D37" s="31">
        <f>IF(B37="","",MID("LunMarMiéJueVieSábDom",(WEEKDAY(C37,2)-1)*3+1,3))</f>
        <v/>
      </c>
      <c r="E37" s="10">
        <f>IF(B37="","",INDEX(Recibos!$B$10:$B$49,J37))</f>
        <v/>
      </c>
      <c r="F37" s="31">
        <f>IF(B37="","",INDEX(Recibos!$C$10:$C$49,J37)&amp;"")</f>
        <v/>
      </c>
      <c r="G37" s="11">
        <f>IF(B37="","",INDEX(Recibos!$N$10:$N$49,J37))</f>
        <v/>
      </c>
      <c r="H37" s="31">
        <f>IF(B37="","",INDEX(Recibos!$H$10:$H$49,J37)&amp;"")</f>
        <v/>
      </c>
      <c r="I37" s="31">
        <f>IF(B37="","",IF(C37&lt;$D$7,"Ya cargado",IF(C37=$D$7,"Hoy",IF(C37&lt;=$D$7+7,"Próximos 7 días","Pendiente"))))</f>
        <v/>
      </c>
      <c r="J37" s="34">
        <f>IF(B37="","",MATCH(SMALL(Recibos!$O$10:$O$49,B37),Recibos!$O$10:$O$49,0))</f>
        <v/>
      </c>
    </row>
    <row r="38">
      <c r="B38" s="13">
        <f>IF(ROWS($B$12:B38)&lt;=COUNT(Recibos!$O$10:$O$49),ROWS($B$12:B38),"")</f>
        <v/>
      </c>
      <c r="C38" s="33">
        <f>IF(B38="","",DATE($D$6,$D$8,MIN(INDEX(Recibos!$F$10:$F$49,J38),DAY(DATE($D$6,$D$8+1,0)))))</f>
        <v/>
      </c>
      <c r="D38" s="31">
        <f>IF(B38="","",MID("LunMarMiéJueVieSábDom",(WEEKDAY(C38,2)-1)*3+1,3))</f>
        <v/>
      </c>
      <c r="E38" s="10">
        <f>IF(B38="","",INDEX(Recibos!$B$10:$B$49,J38))</f>
        <v/>
      </c>
      <c r="F38" s="31">
        <f>IF(B38="","",INDEX(Recibos!$C$10:$C$49,J38)&amp;"")</f>
        <v/>
      </c>
      <c r="G38" s="11">
        <f>IF(B38="","",INDEX(Recibos!$N$10:$N$49,J38))</f>
        <v/>
      </c>
      <c r="H38" s="31">
        <f>IF(B38="","",INDEX(Recibos!$H$10:$H$49,J38)&amp;"")</f>
        <v/>
      </c>
      <c r="I38" s="31">
        <f>IF(B38="","",IF(C38&lt;$D$7,"Ya cargado",IF(C38=$D$7,"Hoy",IF(C38&lt;=$D$7+7,"Próximos 7 días","Pendiente"))))</f>
        <v/>
      </c>
      <c r="J38" s="34">
        <f>IF(B38="","",MATCH(SMALL(Recibos!$O$10:$O$49,B38),Recibos!$O$10:$O$49,0))</f>
        <v/>
      </c>
    </row>
    <row r="39">
      <c r="B39" s="13">
        <f>IF(ROWS($B$12:B39)&lt;=COUNT(Recibos!$O$10:$O$49),ROWS($B$12:B39),"")</f>
        <v/>
      </c>
      <c r="C39" s="33">
        <f>IF(B39="","",DATE($D$6,$D$8,MIN(INDEX(Recibos!$F$10:$F$49,J39),DAY(DATE($D$6,$D$8+1,0)))))</f>
        <v/>
      </c>
      <c r="D39" s="31">
        <f>IF(B39="","",MID("LunMarMiéJueVieSábDom",(WEEKDAY(C39,2)-1)*3+1,3))</f>
        <v/>
      </c>
      <c r="E39" s="10">
        <f>IF(B39="","",INDEX(Recibos!$B$10:$B$49,J39))</f>
        <v/>
      </c>
      <c r="F39" s="31">
        <f>IF(B39="","",INDEX(Recibos!$C$10:$C$49,J39)&amp;"")</f>
        <v/>
      </c>
      <c r="G39" s="11">
        <f>IF(B39="","",INDEX(Recibos!$N$10:$N$49,J39))</f>
        <v/>
      </c>
      <c r="H39" s="31">
        <f>IF(B39="","",INDEX(Recibos!$H$10:$H$49,J39)&amp;"")</f>
        <v/>
      </c>
      <c r="I39" s="31">
        <f>IF(B39="","",IF(C39&lt;$D$7,"Ya cargado",IF(C39=$D$7,"Hoy",IF(C39&lt;=$D$7+7,"Próximos 7 días","Pendiente"))))</f>
        <v/>
      </c>
      <c r="J39" s="34">
        <f>IF(B39="","",MATCH(SMALL(Recibos!$O$10:$O$49,B39),Recibos!$O$10:$O$49,0))</f>
        <v/>
      </c>
    </row>
    <row r="40">
      <c r="B40" s="13">
        <f>IF(ROWS($B$12:B40)&lt;=COUNT(Recibos!$O$10:$O$49),ROWS($B$12:B40),"")</f>
        <v/>
      </c>
      <c r="C40" s="33">
        <f>IF(B40="","",DATE($D$6,$D$8,MIN(INDEX(Recibos!$F$10:$F$49,J40),DAY(DATE($D$6,$D$8+1,0)))))</f>
        <v/>
      </c>
      <c r="D40" s="31">
        <f>IF(B40="","",MID("LunMarMiéJueVieSábDom",(WEEKDAY(C40,2)-1)*3+1,3))</f>
        <v/>
      </c>
      <c r="E40" s="10">
        <f>IF(B40="","",INDEX(Recibos!$B$10:$B$49,J40))</f>
        <v/>
      </c>
      <c r="F40" s="31">
        <f>IF(B40="","",INDEX(Recibos!$C$10:$C$49,J40)&amp;"")</f>
        <v/>
      </c>
      <c r="G40" s="11">
        <f>IF(B40="","",INDEX(Recibos!$N$10:$N$49,J40))</f>
        <v/>
      </c>
      <c r="H40" s="31">
        <f>IF(B40="","",INDEX(Recibos!$H$10:$H$49,J40)&amp;"")</f>
        <v/>
      </c>
      <c r="I40" s="31">
        <f>IF(B40="","",IF(C40&lt;$D$7,"Ya cargado",IF(C40=$D$7,"Hoy",IF(C40&lt;=$D$7+7,"Próximos 7 días","Pendiente"))))</f>
        <v/>
      </c>
      <c r="J40" s="34">
        <f>IF(B40="","",MATCH(SMALL(Recibos!$O$10:$O$49,B40),Recibos!$O$10:$O$49,0))</f>
        <v/>
      </c>
    </row>
    <row r="41">
      <c r="B41" s="13">
        <f>IF(ROWS($B$12:B41)&lt;=COUNT(Recibos!$O$10:$O$49),ROWS($B$12:B41),"")</f>
        <v/>
      </c>
      <c r="C41" s="33">
        <f>IF(B41="","",DATE($D$6,$D$8,MIN(INDEX(Recibos!$F$10:$F$49,J41),DAY(DATE($D$6,$D$8+1,0)))))</f>
        <v/>
      </c>
      <c r="D41" s="31">
        <f>IF(B41="","",MID("LunMarMiéJueVieSábDom",(WEEKDAY(C41,2)-1)*3+1,3))</f>
        <v/>
      </c>
      <c r="E41" s="10">
        <f>IF(B41="","",INDEX(Recibos!$B$10:$B$49,J41))</f>
        <v/>
      </c>
      <c r="F41" s="31">
        <f>IF(B41="","",INDEX(Recibos!$C$10:$C$49,J41)&amp;"")</f>
        <v/>
      </c>
      <c r="G41" s="11">
        <f>IF(B41="","",INDEX(Recibos!$N$10:$N$49,J41))</f>
        <v/>
      </c>
      <c r="H41" s="31">
        <f>IF(B41="","",INDEX(Recibos!$H$10:$H$49,J41)&amp;"")</f>
        <v/>
      </c>
      <c r="I41" s="31">
        <f>IF(B41="","",IF(C41&lt;$D$7,"Ya cargado",IF(C41=$D$7,"Hoy",IF(C41&lt;=$D$7+7,"Próximos 7 días","Pendiente"))))</f>
        <v/>
      </c>
      <c r="J41" s="34">
        <f>IF(B41="","",MATCH(SMALL(Recibos!$O$10:$O$49,B41),Recibos!$O$10:$O$49,0))</f>
        <v/>
      </c>
    </row>
    <row r="42">
      <c r="B42" s="13">
        <f>IF(ROWS($B$12:B42)&lt;=COUNT(Recibos!$O$10:$O$49),ROWS($B$12:B42),"")</f>
        <v/>
      </c>
      <c r="C42" s="33">
        <f>IF(B42="","",DATE($D$6,$D$8,MIN(INDEX(Recibos!$F$10:$F$49,J42),DAY(DATE($D$6,$D$8+1,0)))))</f>
        <v/>
      </c>
      <c r="D42" s="31">
        <f>IF(B42="","",MID("LunMarMiéJueVieSábDom",(WEEKDAY(C42,2)-1)*3+1,3))</f>
        <v/>
      </c>
      <c r="E42" s="10">
        <f>IF(B42="","",INDEX(Recibos!$B$10:$B$49,J42))</f>
        <v/>
      </c>
      <c r="F42" s="31">
        <f>IF(B42="","",INDEX(Recibos!$C$10:$C$49,J42)&amp;"")</f>
        <v/>
      </c>
      <c r="G42" s="11">
        <f>IF(B42="","",INDEX(Recibos!$N$10:$N$49,J42))</f>
        <v/>
      </c>
      <c r="H42" s="31">
        <f>IF(B42="","",INDEX(Recibos!$H$10:$H$49,J42)&amp;"")</f>
        <v/>
      </c>
      <c r="I42" s="31">
        <f>IF(B42="","",IF(C42&lt;$D$7,"Ya cargado",IF(C42=$D$7,"Hoy",IF(C42&lt;=$D$7+7,"Próximos 7 días","Pendiente"))))</f>
        <v/>
      </c>
      <c r="J42" s="34">
        <f>IF(B42="","",MATCH(SMALL(Recibos!$O$10:$O$49,B42),Recibos!$O$10:$O$49,0))</f>
        <v/>
      </c>
    </row>
    <row r="43">
      <c r="B43" s="13">
        <f>IF(ROWS($B$12:B43)&lt;=COUNT(Recibos!$O$10:$O$49),ROWS($B$12:B43),"")</f>
        <v/>
      </c>
      <c r="C43" s="33">
        <f>IF(B43="","",DATE($D$6,$D$8,MIN(INDEX(Recibos!$F$10:$F$49,J43),DAY(DATE($D$6,$D$8+1,0)))))</f>
        <v/>
      </c>
      <c r="D43" s="31">
        <f>IF(B43="","",MID("LunMarMiéJueVieSábDom",(WEEKDAY(C43,2)-1)*3+1,3))</f>
        <v/>
      </c>
      <c r="E43" s="10">
        <f>IF(B43="","",INDEX(Recibos!$B$10:$B$49,J43))</f>
        <v/>
      </c>
      <c r="F43" s="31">
        <f>IF(B43="","",INDEX(Recibos!$C$10:$C$49,J43)&amp;"")</f>
        <v/>
      </c>
      <c r="G43" s="11">
        <f>IF(B43="","",INDEX(Recibos!$N$10:$N$49,J43))</f>
        <v/>
      </c>
      <c r="H43" s="31">
        <f>IF(B43="","",INDEX(Recibos!$H$10:$H$49,J43)&amp;"")</f>
        <v/>
      </c>
      <c r="I43" s="31">
        <f>IF(B43="","",IF(C43&lt;$D$7,"Ya cargado",IF(C43=$D$7,"Hoy",IF(C43&lt;=$D$7+7,"Próximos 7 días","Pendiente"))))</f>
        <v/>
      </c>
      <c r="J43" s="34">
        <f>IF(B43="","",MATCH(SMALL(Recibos!$O$10:$O$49,B43),Recibos!$O$10:$O$49,0))</f>
        <v/>
      </c>
    </row>
    <row r="44">
      <c r="B44" s="13">
        <f>IF(ROWS($B$12:B44)&lt;=COUNT(Recibos!$O$10:$O$49),ROWS($B$12:B44),"")</f>
        <v/>
      </c>
      <c r="C44" s="33">
        <f>IF(B44="","",DATE($D$6,$D$8,MIN(INDEX(Recibos!$F$10:$F$49,J44),DAY(DATE($D$6,$D$8+1,0)))))</f>
        <v/>
      </c>
      <c r="D44" s="31">
        <f>IF(B44="","",MID("LunMarMiéJueVieSábDom",(WEEKDAY(C44,2)-1)*3+1,3))</f>
        <v/>
      </c>
      <c r="E44" s="10">
        <f>IF(B44="","",INDEX(Recibos!$B$10:$B$49,J44))</f>
        <v/>
      </c>
      <c r="F44" s="31">
        <f>IF(B44="","",INDEX(Recibos!$C$10:$C$49,J44)&amp;"")</f>
        <v/>
      </c>
      <c r="G44" s="11">
        <f>IF(B44="","",INDEX(Recibos!$N$10:$N$49,J44))</f>
        <v/>
      </c>
      <c r="H44" s="31">
        <f>IF(B44="","",INDEX(Recibos!$H$10:$H$49,J44)&amp;"")</f>
        <v/>
      </c>
      <c r="I44" s="31">
        <f>IF(B44="","",IF(C44&lt;$D$7,"Ya cargado",IF(C44=$D$7,"Hoy",IF(C44&lt;=$D$7+7,"Próximos 7 días","Pendiente"))))</f>
        <v/>
      </c>
      <c r="J44" s="34">
        <f>IF(B44="","",MATCH(SMALL(Recibos!$O$10:$O$49,B44),Recibos!$O$10:$O$49,0))</f>
        <v/>
      </c>
    </row>
    <row r="45">
      <c r="B45" s="13">
        <f>IF(ROWS($B$12:B45)&lt;=COUNT(Recibos!$O$10:$O$49),ROWS($B$12:B45),"")</f>
        <v/>
      </c>
      <c r="C45" s="33">
        <f>IF(B45="","",DATE($D$6,$D$8,MIN(INDEX(Recibos!$F$10:$F$49,J45),DAY(DATE($D$6,$D$8+1,0)))))</f>
        <v/>
      </c>
      <c r="D45" s="31">
        <f>IF(B45="","",MID("LunMarMiéJueVieSábDom",(WEEKDAY(C45,2)-1)*3+1,3))</f>
        <v/>
      </c>
      <c r="E45" s="10">
        <f>IF(B45="","",INDEX(Recibos!$B$10:$B$49,J45))</f>
        <v/>
      </c>
      <c r="F45" s="31">
        <f>IF(B45="","",INDEX(Recibos!$C$10:$C$49,J45)&amp;"")</f>
        <v/>
      </c>
      <c r="G45" s="11">
        <f>IF(B45="","",INDEX(Recibos!$N$10:$N$49,J45))</f>
        <v/>
      </c>
      <c r="H45" s="31">
        <f>IF(B45="","",INDEX(Recibos!$H$10:$H$49,J45)&amp;"")</f>
        <v/>
      </c>
      <c r="I45" s="31">
        <f>IF(B45="","",IF(C45&lt;$D$7,"Ya cargado",IF(C45=$D$7,"Hoy",IF(C45&lt;=$D$7+7,"Próximos 7 días","Pendiente"))))</f>
        <v/>
      </c>
      <c r="J45" s="34">
        <f>IF(B45="","",MATCH(SMALL(Recibos!$O$10:$O$49,B45),Recibos!$O$10:$O$49,0))</f>
        <v/>
      </c>
    </row>
    <row r="46">
      <c r="B46" s="13">
        <f>IF(ROWS($B$12:B46)&lt;=COUNT(Recibos!$O$10:$O$49),ROWS($B$12:B46),"")</f>
        <v/>
      </c>
      <c r="C46" s="33">
        <f>IF(B46="","",DATE($D$6,$D$8,MIN(INDEX(Recibos!$F$10:$F$49,J46),DAY(DATE($D$6,$D$8+1,0)))))</f>
        <v/>
      </c>
      <c r="D46" s="31">
        <f>IF(B46="","",MID("LunMarMiéJueVieSábDom",(WEEKDAY(C46,2)-1)*3+1,3))</f>
        <v/>
      </c>
      <c r="E46" s="10">
        <f>IF(B46="","",INDEX(Recibos!$B$10:$B$49,J46))</f>
        <v/>
      </c>
      <c r="F46" s="31">
        <f>IF(B46="","",INDEX(Recibos!$C$10:$C$49,J46)&amp;"")</f>
        <v/>
      </c>
      <c r="G46" s="11">
        <f>IF(B46="","",INDEX(Recibos!$N$10:$N$49,J46))</f>
        <v/>
      </c>
      <c r="H46" s="31">
        <f>IF(B46="","",INDEX(Recibos!$H$10:$H$49,J46)&amp;"")</f>
        <v/>
      </c>
      <c r="I46" s="31">
        <f>IF(B46="","",IF(C46&lt;$D$7,"Ya cargado",IF(C46=$D$7,"Hoy",IF(C46&lt;=$D$7+7,"Próximos 7 días","Pendiente"))))</f>
        <v/>
      </c>
      <c r="J46" s="34">
        <f>IF(B46="","",MATCH(SMALL(Recibos!$O$10:$O$49,B46),Recibos!$O$10:$O$49,0))</f>
        <v/>
      </c>
    </row>
    <row r="47">
      <c r="B47" s="13">
        <f>IF(ROWS($B$12:B47)&lt;=COUNT(Recibos!$O$10:$O$49),ROWS($B$12:B47),"")</f>
        <v/>
      </c>
      <c r="C47" s="33">
        <f>IF(B47="","",DATE($D$6,$D$8,MIN(INDEX(Recibos!$F$10:$F$49,J47),DAY(DATE($D$6,$D$8+1,0)))))</f>
        <v/>
      </c>
      <c r="D47" s="31">
        <f>IF(B47="","",MID("LunMarMiéJueVieSábDom",(WEEKDAY(C47,2)-1)*3+1,3))</f>
        <v/>
      </c>
      <c r="E47" s="10">
        <f>IF(B47="","",INDEX(Recibos!$B$10:$B$49,J47))</f>
        <v/>
      </c>
      <c r="F47" s="31">
        <f>IF(B47="","",INDEX(Recibos!$C$10:$C$49,J47)&amp;"")</f>
        <v/>
      </c>
      <c r="G47" s="11">
        <f>IF(B47="","",INDEX(Recibos!$N$10:$N$49,J47))</f>
        <v/>
      </c>
      <c r="H47" s="31">
        <f>IF(B47="","",INDEX(Recibos!$H$10:$H$49,J47)&amp;"")</f>
        <v/>
      </c>
      <c r="I47" s="31">
        <f>IF(B47="","",IF(C47&lt;$D$7,"Ya cargado",IF(C47=$D$7,"Hoy",IF(C47&lt;=$D$7+7,"Próximos 7 días","Pendiente"))))</f>
        <v/>
      </c>
      <c r="J47" s="34">
        <f>IF(B47="","",MATCH(SMALL(Recibos!$O$10:$O$49,B47),Recibos!$O$10:$O$49,0))</f>
        <v/>
      </c>
    </row>
    <row r="48">
      <c r="B48" s="13">
        <f>IF(ROWS($B$12:B48)&lt;=COUNT(Recibos!$O$10:$O$49),ROWS($B$12:B48),"")</f>
        <v/>
      </c>
      <c r="C48" s="33">
        <f>IF(B48="","",DATE($D$6,$D$8,MIN(INDEX(Recibos!$F$10:$F$49,J48),DAY(DATE($D$6,$D$8+1,0)))))</f>
        <v/>
      </c>
      <c r="D48" s="31">
        <f>IF(B48="","",MID("LunMarMiéJueVieSábDom",(WEEKDAY(C48,2)-1)*3+1,3))</f>
        <v/>
      </c>
      <c r="E48" s="10">
        <f>IF(B48="","",INDEX(Recibos!$B$10:$B$49,J48))</f>
        <v/>
      </c>
      <c r="F48" s="31">
        <f>IF(B48="","",INDEX(Recibos!$C$10:$C$49,J48)&amp;"")</f>
        <v/>
      </c>
      <c r="G48" s="11">
        <f>IF(B48="","",INDEX(Recibos!$N$10:$N$49,J48))</f>
        <v/>
      </c>
      <c r="H48" s="31">
        <f>IF(B48="","",INDEX(Recibos!$H$10:$H$49,J48)&amp;"")</f>
        <v/>
      </c>
      <c r="I48" s="31">
        <f>IF(B48="","",IF(C48&lt;$D$7,"Ya cargado",IF(C48=$D$7,"Hoy",IF(C48&lt;=$D$7+7,"Próximos 7 días","Pendiente"))))</f>
        <v/>
      </c>
      <c r="J48" s="34">
        <f>IF(B48="","",MATCH(SMALL(Recibos!$O$10:$O$49,B48),Recibos!$O$10:$O$49,0))</f>
        <v/>
      </c>
    </row>
    <row r="49">
      <c r="B49" s="13">
        <f>IF(ROWS($B$12:B49)&lt;=COUNT(Recibos!$O$10:$O$49),ROWS($B$12:B49),"")</f>
        <v/>
      </c>
      <c r="C49" s="33">
        <f>IF(B49="","",DATE($D$6,$D$8,MIN(INDEX(Recibos!$F$10:$F$49,J49),DAY(DATE($D$6,$D$8+1,0)))))</f>
        <v/>
      </c>
      <c r="D49" s="31">
        <f>IF(B49="","",MID("LunMarMiéJueVieSábDom",(WEEKDAY(C49,2)-1)*3+1,3))</f>
        <v/>
      </c>
      <c r="E49" s="10">
        <f>IF(B49="","",INDEX(Recibos!$B$10:$B$49,J49))</f>
        <v/>
      </c>
      <c r="F49" s="31">
        <f>IF(B49="","",INDEX(Recibos!$C$10:$C$49,J49)&amp;"")</f>
        <v/>
      </c>
      <c r="G49" s="11">
        <f>IF(B49="","",INDEX(Recibos!$N$10:$N$49,J49))</f>
        <v/>
      </c>
      <c r="H49" s="31">
        <f>IF(B49="","",INDEX(Recibos!$H$10:$H$49,J49)&amp;"")</f>
        <v/>
      </c>
      <c r="I49" s="31">
        <f>IF(B49="","",IF(C49&lt;$D$7,"Ya cargado",IF(C49=$D$7,"Hoy",IF(C49&lt;=$D$7+7,"Próximos 7 días","Pendiente"))))</f>
        <v/>
      </c>
      <c r="J49" s="34">
        <f>IF(B49="","",MATCH(SMALL(Recibos!$O$10:$O$49,B49),Recibos!$O$10:$O$49,0))</f>
        <v/>
      </c>
    </row>
    <row r="50">
      <c r="B50" s="13">
        <f>IF(ROWS($B$12:B50)&lt;=COUNT(Recibos!$O$10:$O$49),ROWS($B$12:B50),"")</f>
        <v/>
      </c>
      <c r="C50" s="33">
        <f>IF(B50="","",DATE($D$6,$D$8,MIN(INDEX(Recibos!$F$10:$F$49,J50),DAY(DATE($D$6,$D$8+1,0)))))</f>
        <v/>
      </c>
      <c r="D50" s="31">
        <f>IF(B50="","",MID("LunMarMiéJueVieSábDom",(WEEKDAY(C50,2)-1)*3+1,3))</f>
        <v/>
      </c>
      <c r="E50" s="10">
        <f>IF(B50="","",INDEX(Recibos!$B$10:$B$49,J50))</f>
        <v/>
      </c>
      <c r="F50" s="31">
        <f>IF(B50="","",INDEX(Recibos!$C$10:$C$49,J50)&amp;"")</f>
        <v/>
      </c>
      <c r="G50" s="11">
        <f>IF(B50="","",INDEX(Recibos!$N$10:$N$49,J50))</f>
        <v/>
      </c>
      <c r="H50" s="31">
        <f>IF(B50="","",INDEX(Recibos!$H$10:$H$49,J50)&amp;"")</f>
        <v/>
      </c>
      <c r="I50" s="31">
        <f>IF(B50="","",IF(C50&lt;$D$7,"Ya cargado",IF(C50=$D$7,"Hoy",IF(C50&lt;=$D$7+7,"Próximos 7 días","Pendiente"))))</f>
        <v/>
      </c>
      <c r="J50" s="34">
        <f>IF(B50="","",MATCH(SMALL(Recibos!$O$10:$O$49,B50),Recibos!$O$10:$O$49,0))</f>
        <v/>
      </c>
    </row>
    <row r="51">
      <c r="B51" s="13">
        <f>IF(ROWS($B$12:B51)&lt;=COUNT(Recibos!$O$10:$O$49),ROWS($B$12:B51),"")</f>
        <v/>
      </c>
      <c r="C51" s="33">
        <f>IF(B51="","",DATE($D$6,$D$8,MIN(INDEX(Recibos!$F$10:$F$49,J51),DAY(DATE($D$6,$D$8+1,0)))))</f>
        <v/>
      </c>
      <c r="D51" s="31">
        <f>IF(B51="","",MID("LunMarMiéJueVieSábDom",(WEEKDAY(C51,2)-1)*3+1,3))</f>
        <v/>
      </c>
      <c r="E51" s="10">
        <f>IF(B51="","",INDEX(Recibos!$B$10:$B$49,J51))</f>
        <v/>
      </c>
      <c r="F51" s="31">
        <f>IF(B51="","",INDEX(Recibos!$C$10:$C$49,J51)&amp;"")</f>
        <v/>
      </c>
      <c r="G51" s="11">
        <f>IF(B51="","",INDEX(Recibos!$N$10:$N$49,J51))</f>
        <v/>
      </c>
      <c r="H51" s="31">
        <f>IF(B51="","",INDEX(Recibos!$H$10:$H$49,J51)&amp;"")</f>
        <v/>
      </c>
      <c r="I51" s="31">
        <f>IF(B51="","",IF(C51&lt;$D$7,"Ya cargado",IF(C51=$D$7,"Hoy",IF(C51&lt;=$D$7+7,"Próximos 7 días","Pendiente"))))</f>
        <v/>
      </c>
      <c r="J51" s="34">
        <f>IF(B51="","",MATCH(SMALL(Recibos!$O$10:$O$49,B51),Recibos!$O$10:$O$49,0))</f>
        <v/>
      </c>
    </row>
    <row r="52">
      <c r="F52" s="35" t="inlineStr">
        <is>
          <t>TOTAL DEL MES</t>
        </is>
      </c>
      <c r="G52" s="15">
        <f>SUM(G12:G51)</f>
        <v/>
      </c>
    </row>
    <row r="53">
      <c r="F53" s="36" t="inlineStr">
        <is>
          <t>Ya cargado</t>
        </is>
      </c>
      <c r="G53" s="11">
        <f>SUMIF(I12:I51,"Ya cargado",G12:G51)</f>
        <v/>
      </c>
    </row>
    <row r="54">
      <c r="F54" s="36" t="inlineStr">
        <is>
          <t>Por pagar este mes</t>
        </is>
      </c>
      <c r="G54" s="26">
        <f>G52-G53</f>
        <v/>
      </c>
    </row>
    <row r="56">
      <c r="B56" s="18" t="inlineStr">
        <is>
          <t>La columna «Fila aux.» es auxiliar (no tocar). Los recibos marcados como inactivos no aparecen.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6">
    <mergeCell ref="B6:C6"/>
    <mergeCell ref="B7:C7"/>
    <mergeCell ref="B5:C5"/>
    <mergeCell ref="B2:I2"/>
    <mergeCell ref="B3:I3"/>
    <mergeCell ref="B8:C8"/>
  </mergeCells>
  <conditionalFormatting sqref="B12:H51">
    <cfRule type="expression" priority="1" dxfId="0">
      <formula>MOD(ROW(),2)=0</formula>
    </cfRule>
  </conditionalFormatting>
  <conditionalFormatting sqref="I12:I51">
    <cfRule type="cellIs" priority="2" operator="equal" dxfId="3">
      <formula>"Ya cargado"</formula>
    </cfRule>
    <cfRule type="cellIs" priority="3" operator="equal" dxfId="1">
      <formula>"Hoy"</formula>
    </cfRule>
    <cfRule type="cellIs" priority="4" operator="equal" dxfId="2">
      <formula>"Próximos 7 días"</formula>
    </cfRule>
  </conditionalFormatting>
  <dataValidations count="1">
    <dataValidation sqref="D5" showDropDown="0" showInputMessage="0" showErrorMessage="0" allowBlank="1" type="list">
      <formula1>=Listas!$F$2:$F$13</formula1>
    </dataValidation>
  </dataValidation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la plantilla de calendario de pagos y recibos</t>
        </is>
      </c>
    </row>
    <row r="3">
      <c r="B3" s="3" t="inlineStr">
        <is>
          <t>Plantilla gratuita de Plantillas de Cálculo · plantillasdecalculo.com</t>
        </is>
      </c>
    </row>
    <row r="5">
      <c r="B5" s="8" t="inlineStr">
        <is>
          <t>CÓMO USARLA</t>
        </is>
      </c>
    </row>
    <row r="6" ht="30" customHeight="1">
      <c r="B6" s="37" t="inlineStr">
        <is>
          <t>1.  Hoja «Recibos»: escribe un recibo por fila (hasta 40): nombre, categoría, importe de cada cargo, periodicidad, día de cargo y forma de pago. Borra los datos de ejemplo.</t>
        </is>
      </c>
    </row>
    <row r="7" ht="30" customHeight="1">
      <c r="B7" s="37" t="inlineStr">
        <is>
          <t>2.  En «Periodicidad» elige Mensual, Bimestral, Trimestral, Semestral o Anual. Para los que no son mensuales, indica en «Mes del 1er cargo» (1 a 12) el mes en que cobran por primera vez al año.</t>
        </is>
      </c>
    </row>
    <row r="8" ht="30" customHeight="1">
      <c r="B8" s="37" t="inlineStr">
        <is>
          <t>3.  Si un recibo ya no se paga (cancelaste una suscripción), cambia «Activo» a No en lugar de borrarlo: deja de sumar pero conservas el histórico.</t>
        </is>
      </c>
    </row>
    <row r="9" ht="30" customHeight="1">
      <c r="B9" s="37" t="inlineStr">
        <is>
          <t>4.  Hoja «Calendario»: comprueba la vista por meses. Cada celda verde es un cargo; abajo tienes el total de cada mes, el acumulado y el número de cargos.</t>
        </is>
      </c>
    </row>
    <row r="10" ht="30" customHeight="1">
      <c r="B10" s="37" t="inlineStr">
        <is>
          <t>5.  Hoja «Pagos del mes», celda D5: elige el mes que quieres revisar. En D6 pon el año y en D7 la fecha de hoy (o escribe =HOY() para que se actualice sola).</t>
        </is>
      </c>
    </row>
    <row r="11" ht="30" customHeight="1">
      <c r="B11" s="37" t="inlineStr">
        <is>
          <t>6.  Revisa la lista ordenada por día: «Ya cargado», «Hoy», «Próximos 7 días» (en ámbar) y «Pendiente». Abajo ves cuánto llevas pagado y cuánto te queda por pagar.</t>
        </is>
      </c>
    </row>
    <row r="12" ht="30" customHeight="1">
      <c r="B12" s="37" t="inlineStr">
        <is>
          <t>7.  Hoja «Panel»: consulta el total anual, la media mensual, el mes más caro, el reparto por categoría y el gráfico de recibos de cada mes.</t>
        </is>
      </c>
    </row>
    <row r="13" ht="30" customHeight="1">
      <c r="B13" s="37" t="inlineStr">
        <is>
          <t>8.  Antes de un mes ajustado, mira los meses con más cargos (anuales y semestrales) y reserva el dinero con tiempo.</t>
        </is>
      </c>
    </row>
    <row r="15">
      <c r="B15" s="8" t="inlineStr">
        <is>
          <t>CONSEJOS</t>
        </is>
      </c>
    </row>
    <row r="16" ht="30" customHeight="1">
      <c r="B16" s="37" t="inlineStr">
        <is>
          <t>•  Los datos son un ejemplo ficticio: sustitúyelos por tus recibos reales (mira el extracto del banco o cada contrato).</t>
        </is>
      </c>
    </row>
    <row r="17" ht="30" customHeight="1">
      <c r="B17" s="37" t="inlineStr">
        <is>
          <t>•  Los importes de luz, agua y gas varían cada mes: usa una media de tus últimas facturas o el importe más alto para ir sobrado.</t>
        </is>
      </c>
    </row>
    <row r="18" ht="30" customHeight="1">
      <c r="B18" s="37" t="inlineStr">
        <is>
          <t>•  Si el día de cargo es 29, 30 o 31 y el mes tiene menos días, la plantilla usa el último día del mes.</t>
        </is>
      </c>
    </row>
    <row r="19" ht="30" customHeight="1">
      <c r="B19" s="37" t="inlineStr">
        <is>
          <t>•  Los impuestos, tasas y cuotas que aparecen son importes y fechas de ejemplo: escribe los de tu ayuntamiento, aseguradora o proveedor. La plantilla no incluye importes ni fechas oficiales.</t>
        </is>
      </c>
    </row>
    <row r="20" ht="30" customHeight="1">
      <c r="B20" s="37" t="inlineStr">
        <is>
          <t>•  Las celdas con fondo crema y texto azul son editables; el resto está protegido sin contraseña (Revisar &gt; Desproteger hoja).</t>
        </is>
      </c>
    </row>
    <row r="22">
      <c r="B22" s="38" t="inlineStr">
        <is>
          <t>Las celdas con fondo crema y texto azul son para rellenar; las verdes se calculan solas.</t>
        </is>
      </c>
    </row>
    <row r="24" ht="44" customHeight="1">
      <c r="B24" s="39" t="inlineStr">
        <is>
          <t>Aviso: plantilla de organización personal. Los importes, fechas y periodicidades los introduces tú; no constituye asesoramiento financiero ni fiscal.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tabSelected="0" workbookViewId="0">
      <selection activeCell="A1" sqref="A1"/>
    </sheetView>
  </sheetViews>
  <sheetFormatPr baseColWidth="8" defaultRowHeight="15"/>
  <sheetData>
    <row r="1">
      <c r="A1" t="inlineStr">
        <is>
          <t>Categoría</t>
        </is>
      </c>
      <c r="B1" t="inlineStr">
        <is>
          <t>Periodicidad</t>
        </is>
      </c>
      <c r="C1" t="inlineStr">
        <is>
          <t>Forma de pago</t>
        </is>
      </c>
      <c r="D1" t="inlineStr">
        <is>
          <t>Activo</t>
        </is>
      </c>
      <c r="E1" t="inlineStr">
        <is>
          <t>Meses entre cargos</t>
        </is>
      </c>
      <c r="F1" t="inlineStr">
        <is>
          <t>Mes</t>
        </is>
      </c>
    </row>
    <row r="2">
      <c r="A2" t="inlineStr">
        <is>
          <t>Vivienda</t>
        </is>
      </c>
      <c r="B2" t="inlineStr">
        <is>
          <t>Mensual</t>
        </is>
      </c>
      <c r="C2" t="inlineStr">
        <is>
          <t>Domiciliado</t>
        </is>
      </c>
      <c r="D2" t="inlineStr">
        <is>
          <t>Sí</t>
        </is>
      </c>
      <c r="E2" t="n">
        <v>1</v>
      </c>
      <c r="F2" t="inlineStr">
        <is>
          <t>Enero</t>
        </is>
      </c>
    </row>
    <row r="3">
      <c r="A3" t="inlineStr">
        <is>
          <t>Suministros</t>
        </is>
      </c>
      <c r="B3" t="inlineStr">
        <is>
          <t>Bimestral</t>
        </is>
      </c>
      <c r="C3" t="inlineStr">
        <is>
          <t>Tarjeta</t>
        </is>
      </c>
      <c r="D3" t="inlineStr">
        <is>
          <t>No</t>
        </is>
      </c>
      <c r="E3" t="n">
        <v>2</v>
      </c>
      <c r="F3" t="inlineStr">
        <is>
          <t>Febrero</t>
        </is>
      </c>
    </row>
    <row r="4">
      <c r="A4" t="inlineStr">
        <is>
          <t>Telecomunicaciones</t>
        </is>
      </c>
      <c r="B4" t="inlineStr">
        <is>
          <t>Trimestral</t>
        </is>
      </c>
      <c r="C4" t="inlineStr">
        <is>
          <t>Transferencia</t>
        </is>
      </c>
      <c r="E4" t="n">
        <v>3</v>
      </c>
      <c r="F4" t="inlineStr">
        <is>
          <t>Marzo</t>
        </is>
      </c>
    </row>
    <row r="5">
      <c r="A5" t="inlineStr">
        <is>
          <t>Seguros</t>
        </is>
      </c>
      <c r="B5" t="inlineStr">
        <is>
          <t>Semestral</t>
        </is>
      </c>
      <c r="C5" t="inlineStr">
        <is>
          <t>Efectivo</t>
        </is>
      </c>
      <c r="E5" t="n">
        <v>6</v>
      </c>
      <c r="F5" t="inlineStr">
        <is>
          <t>Abril</t>
        </is>
      </c>
    </row>
    <row r="6">
      <c r="A6" t="inlineStr">
        <is>
          <t>Suscripciones</t>
        </is>
      </c>
      <c r="B6" t="inlineStr">
        <is>
          <t>Anual</t>
        </is>
      </c>
      <c r="E6" t="n">
        <v>12</v>
      </c>
      <c r="F6" t="inlineStr">
        <is>
          <t>Mayo</t>
        </is>
      </c>
    </row>
    <row r="7">
      <c r="A7" t="inlineStr">
        <is>
          <t>Impuestos</t>
        </is>
      </c>
      <c r="F7" t="inlineStr">
        <is>
          <t>Junio</t>
        </is>
      </c>
    </row>
    <row r="8">
      <c r="A8" t="inlineStr">
        <is>
          <t>Salud</t>
        </is>
      </c>
      <c r="F8" t="inlineStr">
        <is>
          <t>Julio</t>
        </is>
      </c>
    </row>
    <row r="9">
      <c r="A9" t="inlineStr">
        <is>
          <t>Educación</t>
        </is>
      </c>
      <c r="F9" t="inlineStr">
        <is>
          <t>Agosto</t>
        </is>
      </c>
    </row>
    <row r="10">
      <c r="A10" t="inlineStr">
        <is>
          <t>Transporte</t>
        </is>
      </c>
      <c r="F10" t="inlineStr">
        <is>
          <t>Septiembre</t>
        </is>
      </c>
    </row>
    <row r="11">
      <c r="A11" t="inlineStr">
        <is>
          <t>Otros</t>
        </is>
      </c>
      <c r="F11" t="inlineStr">
        <is>
          <t>Octubre</t>
        </is>
      </c>
    </row>
    <row r="12">
      <c r="F12" t="inlineStr">
        <is>
          <t>Noviembre</t>
        </is>
      </c>
    </row>
    <row r="13">
      <c r="F13" t="inlineStr">
        <is>
          <t>Diciembre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2026-10-02T13:00:05Z</dcterms:created>
  <dcterms:modified xmlns:dcterms="http://purl.org/dc/terms/" xmlns:xsi="http://www.w3.org/2001/XMLSchema-instance" xsi:type="dcterms:W3CDTF">2026-10-02T13:00:06Z</dcterms:modified>
</cp:coreProperties>
</file>