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Gastos" sheetId="2" state="visible" r:id="rId2"/>
    <sheet xmlns:r="http://schemas.openxmlformats.org/officeDocument/2006/relationships" name="Meses" sheetId="3" state="visible" r:id="rId3"/>
    <sheet xmlns:r="http://schemas.openxmlformats.org/officeDocument/2006/relationships" name="Instrucciones" sheetId="4" state="visible" r:id="rId4"/>
    <sheet xmlns:r="http://schemas.openxmlformats.org/officeDocument/2006/relationships" name="Listas" sheetId="5" state="hidden" r:id="rId5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#,##0.00 &quot;€&quot;"/>
    <numFmt numFmtId="165" formatCode="yyyy-mm-dd"/>
    <numFmt numFmtId="166" formatCode="dd/mm/yyyy"/>
    <numFmt numFmtId="167" formatCode="mmm yyyy"/>
    <numFmt numFmtId="168" formatCode="+0%;-0%;0%"/>
    <numFmt numFmtId="169" formatCode="0.0%"/>
  </numFmts>
  <fonts count="15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b val="1"/>
      <color rgb="000B4A2F"/>
      <sz val="11"/>
    </font>
    <font>
      <name val="Arial"/>
      <b val="1"/>
      <color rgb="00FFFFFF"/>
      <sz val="10"/>
    </font>
    <font>
      <name val="Arial"/>
      <color rgb="001D4ED8"/>
      <sz val="10"/>
    </font>
    <font>
      <name val="Arial"/>
      <color rgb="00047857"/>
      <sz val="10"/>
    </font>
    <font>
      <name val="Arial"/>
      <b val="1"/>
      <color rgb="00047857"/>
      <sz val="10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047857"/>
      <sz val="13"/>
    </font>
    <font>
      <name val="Arial"/>
      <b val="1"/>
      <color rgb="0012744A"/>
      <sz val="11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D1FAE5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3" fillId="0" borderId="0" applyAlignment="1" pivotButton="0" quotePrefix="0" xfId="0">
      <alignment vertical="center"/>
    </xf>
    <xf numFmtId="167" fontId="6" fillId="5" borderId="1" applyAlignment="1" applyProtection="1" pivotButton="0" quotePrefix="0" xfId="0">
      <alignment horizontal="center" vertical="center"/>
      <protection locked="0" hidden="0"/>
    </xf>
    <xf numFmtId="0" fontId="3" fillId="0" borderId="0" applyAlignment="1" pivotButton="0" quotePrefix="0" xfId="0">
      <alignment horizontal="right" vertical="center"/>
    </xf>
    <xf numFmtId="167" fontId="8" fillId="0" borderId="1" applyAlignment="1" pivotButton="0" quotePrefix="0" xfId="0">
      <alignment horizontal="center" vertical="center"/>
    </xf>
    <xf numFmtId="164" fontId="6" fillId="5" borderId="1" applyAlignment="1" applyProtection="1" pivotButton="0" quotePrefix="0" xfId="0">
      <alignment horizontal="center" vertical="center"/>
      <protection locked="0" hidden="0"/>
    </xf>
    <xf numFmtId="1" fontId="8" fillId="0" borderId="1" applyAlignment="1" pivotButton="0" quotePrefix="0" xfId="0">
      <alignment horizontal="center" vertical="center"/>
    </xf>
    <xf numFmtId="0" fontId="2" fillId="0" borderId="0" applyAlignment="1" pivotButton="0" quotePrefix="0" xfId="0">
      <alignment vertical="center"/>
    </xf>
    <xf numFmtId="9" fontId="6" fillId="5" borderId="1" applyAlignment="1" applyProtection="1" pivotButton="0" quotePrefix="0" xfId="0">
      <alignment horizontal="center" vertical="center"/>
      <protection locked="0" hidden="0"/>
    </xf>
    <xf numFmtId="0" fontId="9" fillId="6" borderId="0" applyAlignment="1" pivotButton="0" quotePrefix="0" xfId="0">
      <alignment horizontal="center" vertical="center" wrapText="1"/>
    </xf>
    <xf numFmtId="164" fontId="10" fillId="6" borderId="0" applyAlignment="1" pivotButton="0" quotePrefix="0" xfId="0">
      <alignment horizontal="center" vertical="center"/>
    </xf>
    <xf numFmtId="3" fontId="10" fillId="6" borderId="0" applyAlignment="1" pivotButton="0" quotePrefix="0" xfId="0">
      <alignment horizontal="center" vertical="center"/>
    </xf>
    <xf numFmtId="168" fontId="10" fillId="6" borderId="0" applyAlignment="1" pivotButton="0" quotePrefix="0" xfId="0">
      <alignment horizontal="center" vertical="center"/>
    </xf>
    <xf numFmtId="1" fontId="10" fillId="6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center" vertical="center"/>
    </xf>
    <xf numFmtId="0" fontId="12" fillId="0" borderId="0" applyAlignment="1" pivotButton="0" quotePrefix="0" xfId="0">
      <alignment vertical="center"/>
    </xf>
    <xf numFmtId="0" fontId="5" fillId="4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vertical="center"/>
    </xf>
    <xf numFmtId="164" fontId="7" fillId="0" borderId="1" applyAlignment="1" pivotButton="0" quotePrefix="0" xfId="0">
      <alignment vertical="center"/>
    </xf>
    <xf numFmtId="169" fontId="7" fillId="0" borderId="1" applyAlignment="1" pivotButton="0" quotePrefix="0" xfId="0">
      <alignment horizontal="center" vertical="center"/>
    </xf>
    <xf numFmtId="1" fontId="7" fillId="0" borderId="1" applyAlignment="1" pivotButton="0" quotePrefix="0" xfId="0">
      <alignment horizontal="center" vertical="center"/>
    </xf>
    <xf numFmtId="0" fontId="4" fillId="3" borderId="1" applyAlignment="1" pivotButton="0" quotePrefix="0" xfId="0">
      <alignment vertical="center"/>
    </xf>
    <xf numFmtId="164" fontId="4" fillId="3" borderId="1" applyAlignment="1" pivotButton="0" quotePrefix="0" xfId="0">
      <alignment vertical="center"/>
    </xf>
    <xf numFmtId="169" fontId="4" fillId="3" borderId="1" applyAlignment="1" pivotButton="0" quotePrefix="0" xfId="0">
      <alignment vertical="center"/>
    </xf>
    <xf numFmtId="1" fontId="4" fillId="3" borderId="1" applyAlignment="1" pivotButton="0" quotePrefix="0" xfId="0">
      <alignment vertical="center"/>
    </xf>
    <xf numFmtId="166" fontId="6" fillId="5" borderId="1" applyAlignment="1" applyProtection="1" pivotButton="0" quotePrefix="0" xfId="0">
      <alignment horizontal="center" vertical="center"/>
      <protection locked="0" hidden="0"/>
    </xf>
    <xf numFmtId="0" fontId="6" fillId="5" borderId="1" applyAlignment="1" applyProtection="1" pivotButton="0" quotePrefix="0" xfId="0">
      <alignment vertical="center"/>
      <protection locked="0" hidden="0"/>
    </xf>
    <xf numFmtId="0" fontId="6" fillId="5" borderId="1" applyAlignment="1" applyProtection="1" pivotButton="0" quotePrefix="0" xfId="0">
      <alignment horizontal="center" vertical="center"/>
      <protection locked="0" hidden="0"/>
    </xf>
    <xf numFmtId="164" fontId="6" fillId="5" borderId="1" applyAlignment="1" applyProtection="1" pivotButton="0" quotePrefix="0" xfId="0">
      <alignment vertical="center"/>
      <protection locked="0" hidden="0"/>
    </xf>
    <xf numFmtId="167" fontId="7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1" fontId="6" fillId="5" borderId="1" applyAlignment="1" applyProtection="1" pivotButton="0" quotePrefix="0" xfId="0">
      <alignment horizontal="center" vertical="center"/>
      <protection locked="0" hidden="0"/>
    </xf>
    <xf numFmtId="164" fontId="7" fillId="0" borderId="1" applyAlignment="1" pivotButton="0" quotePrefix="0" xfId="0">
      <alignment horizontal="right" vertical="center"/>
    </xf>
    <xf numFmtId="168" fontId="7" fillId="0" borderId="1" applyAlignment="1" pivotButton="0" quotePrefix="0" xfId="0">
      <alignment horizontal="center" vertical="center"/>
    </xf>
    <xf numFmtId="0" fontId="13" fillId="0" borderId="0" applyAlignment="1" pivotButton="0" quotePrefix="0" xfId="0">
      <alignment vertical="center" wrapText="1"/>
    </xf>
    <xf numFmtId="0" fontId="14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3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Gasto por mes (€)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'Meses'!J7</f>
            </strRef>
          </tx>
          <spPr>
            <a:ln xmlns:a="http://schemas.openxmlformats.org/drawingml/2006/main">
              <a:prstDash val="solid"/>
            </a:ln>
          </spPr>
          <cat>
            <numRef>
              <f>'Meses'!$O$8:$O$19</f>
            </numRef>
          </cat>
          <val>
            <numRef>
              <f>'Meses'!$J$8:$J$19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Gasto por categoría (€)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'Panel'!C26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'Panel'!$B$27:$B$33</f>
            </numRef>
          </cat>
          <val>
            <numRef>
              <f>'Panel'!$C$27:$C$33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36</row>
      <rowOff>0</rowOff>
    </from>
    <ext cx="46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36</row>
      <rowOff>0</rowOff>
    </from>
    <ext cx="43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H3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3" customWidth="1" min="9" max="9"/>
  </cols>
  <sheetData>
    <row r="2" ht="34" customHeight="1">
      <c r="B2" s="1" t="inlineStr">
        <is>
          <t>Panel de gastos de deporte y equipamiento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Cuánto te cuesta tu actividad deportiva: totales, coste por sesión, deportes y categorías.</t>
        </is>
      </c>
    </row>
    <row r="5">
      <c r="B5" s="4" t="inlineStr">
        <is>
          <t>Mes de inicio del análisis:</t>
        </is>
      </c>
      <c r="C5" s="5" t="n">
        <v>46174</v>
      </c>
      <c r="E5" s="6" t="inlineStr">
        <is>
          <t>Último mes con datos:</t>
        </is>
      </c>
      <c r="G5" s="7">
        <f>IF(COUNT(Gastos!$G$8:$G$47)=0,Meses!$B$8,MIN(MAX(Gastos!$G$8:$G$47),Meses!$B$19))</f>
        <v/>
      </c>
    </row>
    <row r="6">
      <c r="B6" s="4" t="inlineStr">
        <is>
          <t>Presupuesto mensual (€):</t>
        </is>
      </c>
      <c r="C6" s="8" t="n">
        <v>180</v>
      </c>
      <c r="E6" s="6" t="inlineStr">
        <is>
          <t>Gastos por revisar:</t>
        </is>
      </c>
      <c r="G6" s="9">
        <f>COUNTIF(Gastos!$H$8:$H$47,"Faltan datos")+COUNTIF(Gastos!$H$8:$H$47,"Fuera de periodo")</f>
        <v/>
      </c>
      <c r="H6" s="10" t="inlineStr">
        <is>
          <t>← 0 es lo ideal</t>
        </is>
      </c>
    </row>
    <row r="7">
      <c r="B7" s="4" t="inlineStr">
        <is>
          <t>Aviso «Cerca» al llegar al:</t>
        </is>
      </c>
      <c r="C7" s="11" t="n">
        <v>0.9</v>
      </c>
    </row>
    <row r="9" ht="30" customHeight="1">
      <c r="B9" s="12" t="inlineStr">
        <is>
          <t>GASTO TOTAL</t>
        </is>
      </c>
      <c r="C9" s="12" t="inlineStr">
        <is>
          <t>GASTO MEDIO MENSUAL</t>
        </is>
      </c>
      <c r="E9" s="12" t="inlineStr">
        <is>
          <t>SESIONES TOTALES</t>
        </is>
      </c>
      <c r="G9" s="12" t="inlineStr">
        <is>
          <t>COSTE MEDIO POR SESIÓN</t>
        </is>
      </c>
    </row>
    <row r="10" ht="36" customHeight="1">
      <c r="B10" s="13">
        <f>SUM(Gastos!$F$8:$F$47)</f>
        <v/>
      </c>
      <c r="C10" s="13">
        <f>IFERROR(SUM(Meses!$J$8:$J$19)/COUNTIF(Meses!$J$8:$J$19,"&gt;0"),0)</f>
        <v/>
      </c>
      <c r="E10" s="14">
        <f>SUM(Meses!$I$8:$I$19)</f>
        <v/>
      </c>
      <c r="G10" s="13">
        <f>IFERROR(SUMIF(Meses!$I$8:$I$19,"&gt;0",Meses!$J$8:$J$19)/SUM(Meses!$I$8:$I$19),0)</f>
        <v/>
      </c>
    </row>
    <row r="12" ht="30" customHeight="1">
      <c r="B12" s="12" t="inlineStr">
        <is>
          <t>GASTO DEL ÚLTIMO MES</t>
        </is>
      </c>
      <c r="C12" s="12" t="inlineStr">
        <is>
          <t>VARIACIÓN VS MES ANTERIOR</t>
        </is>
      </c>
      <c r="E12" s="12" t="inlineStr">
        <is>
          <t>MESES POR ENCIMA DEL PRESUPUESTO</t>
        </is>
      </c>
      <c r="G12" s="12" t="inlineStr">
        <is>
          <t>CATEGORÍA QUE MÁS PESA</t>
        </is>
      </c>
    </row>
    <row r="13" ht="36" customHeight="1">
      <c r="B13" s="13">
        <f>SUMIF(Meses!$B$8:$B$19,$G$5,Meses!$J$8:$J$19)</f>
        <v/>
      </c>
      <c r="C13" s="15">
        <f>IF(SUMIF(Meses!$B$8:$B$19,EDATE($G$5,-1),Meses!$J$8:$J$19)=0,"n/d",B13/SUMIF(Meses!$B$8:$B$19,EDATE($G$5,-1),Meses!$J$8:$J$19)-1)</f>
        <v/>
      </c>
      <c r="E13" s="16">
        <f>COUNTIF(Meses!$N$8:$N$19,"Superado")</f>
        <v/>
      </c>
      <c r="G13" s="17">
        <f>IF(SUM(C27:C33)=0,"-",INDEX(B27:B33,MATCH(MAX(C27:C33),C27:C33,0)))</f>
        <v/>
      </c>
    </row>
    <row r="15">
      <c r="B15" s="18" t="inlineStr">
        <is>
          <t>GASTO Y COSTE POR DEPORTE</t>
        </is>
      </c>
    </row>
    <row r="16" ht="32" customHeight="1">
      <c r="B16" s="19" t="inlineStr">
        <is>
          <t>Deporte</t>
        </is>
      </c>
      <c r="C16" s="19" t="inlineStr">
        <is>
          <t>Gasto total</t>
        </is>
      </c>
      <c r="D16" s="19" t="inlineStr">
        <is>
          <t>% del gasto</t>
        </is>
      </c>
      <c r="E16" s="19" t="inlineStr">
        <is>
          <t>Sesiones</t>
        </is>
      </c>
      <c r="F16" s="19" t="inlineStr">
        <is>
          <t>Coste por sesión</t>
        </is>
      </c>
      <c r="G16" s="19" t="inlineStr">
        <is>
          <t>Gasto medio mensual</t>
        </is>
      </c>
    </row>
    <row r="17">
      <c r="B17" s="20">
        <f>Listas!$A$2</f>
        <v/>
      </c>
      <c r="C17" s="21">
        <f>SUMIF(Gastos!$D$8:$D$47,B17,Gastos!$F$8:$F$47)</f>
        <v/>
      </c>
      <c r="D17" s="22">
        <f>IF($C$23=0,0,C17/$C$23)</f>
        <v/>
      </c>
      <c r="E17" s="23">
        <f>SUM(Meses!C8:C19)</f>
        <v/>
      </c>
      <c r="F17" s="21">
        <f>IF(E17=0,"",C17/E17)</f>
        <v/>
      </c>
      <c r="G17" s="21">
        <f>IFERROR(C17/COUNTIF(Meses!$J$8:$J$19,"&gt;0"),0)</f>
        <v/>
      </c>
    </row>
    <row r="18">
      <c r="B18" s="20">
        <f>Listas!$A$3</f>
        <v/>
      </c>
      <c r="C18" s="21">
        <f>SUMIF(Gastos!$D$8:$D$47,B18,Gastos!$F$8:$F$47)</f>
        <v/>
      </c>
      <c r="D18" s="22">
        <f>IF($C$23=0,0,C18/$C$23)</f>
        <v/>
      </c>
      <c r="E18" s="23">
        <f>SUM(Meses!D8:D19)</f>
        <v/>
      </c>
      <c r="F18" s="21">
        <f>IF(E18=0,"",C18/E18)</f>
        <v/>
      </c>
      <c r="G18" s="21">
        <f>IFERROR(C18/COUNTIF(Meses!$J$8:$J$19,"&gt;0"),0)</f>
        <v/>
      </c>
    </row>
    <row r="19">
      <c r="B19" s="20">
        <f>Listas!$A$4</f>
        <v/>
      </c>
      <c r="C19" s="21">
        <f>SUMIF(Gastos!$D$8:$D$47,B19,Gastos!$F$8:$F$47)</f>
        <v/>
      </c>
      <c r="D19" s="22">
        <f>IF($C$23=0,0,C19/$C$23)</f>
        <v/>
      </c>
      <c r="E19" s="23">
        <f>SUM(Meses!E8:E19)</f>
        <v/>
      </c>
      <c r="F19" s="21">
        <f>IF(E19=0,"",C19/E19)</f>
        <v/>
      </c>
      <c r="G19" s="21">
        <f>IFERROR(C19/COUNTIF(Meses!$J$8:$J$19,"&gt;0"),0)</f>
        <v/>
      </c>
    </row>
    <row r="20">
      <c r="B20" s="20">
        <f>Listas!$A$5</f>
        <v/>
      </c>
      <c r="C20" s="21">
        <f>SUMIF(Gastos!$D$8:$D$47,B20,Gastos!$F$8:$F$47)</f>
        <v/>
      </c>
      <c r="D20" s="22">
        <f>IF($C$23=0,0,C20/$C$23)</f>
        <v/>
      </c>
      <c r="E20" s="23">
        <f>SUM(Meses!F8:F19)</f>
        <v/>
      </c>
      <c r="F20" s="21">
        <f>IF(E20=0,"",C20/E20)</f>
        <v/>
      </c>
      <c r="G20" s="21">
        <f>IFERROR(C20/COUNTIF(Meses!$J$8:$J$19,"&gt;0"),0)</f>
        <v/>
      </c>
    </row>
    <row r="21">
      <c r="B21" s="20">
        <f>Listas!$A$6</f>
        <v/>
      </c>
      <c r="C21" s="21">
        <f>SUMIF(Gastos!$D$8:$D$47,B21,Gastos!$F$8:$F$47)</f>
        <v/>
      </c>
      <c r="D21" s="22">
        <f>IF($C$23=0,0,C21/$C$23)</f>
        <v/>
      </c>
      <c r="E21" s="23">
        <f>SUM(Meses!G8:G19)</f>
        <v/>
      </c>
      <c r="F21" s="21">
        <f>IF(E21=0,"",C21/E21)</f>
        <v/>
      </c>
      <c r="G21" s="21">
        <f>IFERROR(C21/COUNTIF(Meses!$J$8:$J$19,"&gt;0"),0)</f>
        <v/>
      </c>
    </row>
    <row r="22">
      <c r="B22" s="20">
        <f>Listas!$A$7</f>
        <v/>
      </c>
      <c r="C22" s="21">
        <f>SUMIF(Gastos!$D$8:$D$47,B22,Gastos!$F$8:$F$47)</f>
        <v/>
      </c>
      <c r="D22" s="22">
        <f>IF($C$23=0,0,C22/$C$23)</f>
        <v/>
      </c>
      <c r="E22" s="23">
        <f>SUM(Meses!H8:H19)</f>
        <v/>
      </c>
      <c r="F22" s="21">
        <f>IF(E22=0,"",C22/E22)</f>
        <v/>
      </c>
      <c r="G22" s="21">
        <f>IFERROR(C22/COUNTIF(Meses!$J$8:$J$19,"&gt;0"),0)</f>
        <v/>
      </c>
    </row>
    <row r="23">
      <c r="B23" s="24" t="inlineStr">
        <is>
          <t>Total</t>
        </is>
      </c>
      <c r="C23" s="25">
        <f>SUM(C17:C22)</f>
        <v/>
      </c>
      <c r="D23" s="26">
        <f>SUM(D17:D22)</f>
        <v/>
      </c>
      <c r="E23" s="27">
        <f>SUM(E17:E22)</f>
        <v/>
      </c>
      <c r="F23" s="25">
        <f>IF(E23=0,"",C23/E23)</f>
        <v/>
      </c>
      <c r="G23" s="25">
        <f>SUM(G17:G22)</f>
        <v/>
      </c>
    </row>
    <row r="24">
      <c r="B24" s="10" t="inlineStr">
        <is>
          <t>En rojo: deportes cuyo coste por sesión supera en un 25 % la media global.</t>
        </is>
      </c>
    </row>
    <row r="25">
      <c r="B25" s="18" t="inlineStr">
        <is>
          <t>GASTO POR CATEGORÍA</t>
        </is>
      </c>
    </row>
    <row r="26" ht="32" customHeight="1">
      <c r="B26" s="19" t="inlineStr">
        <is>
          <t>Categoría</t>
        </is>
      </c>
      <c r="C26" s="19" t="inlineStr">
        <is>
          <t>Gasto total</t>
        </is>
      </c>
      <c r="D26" s="19" t="inlineStr">
        <is>
          <t>% del gasto</t>
        </is>
      </c>
      <c r="E26" s="19" t="inlineStr">
        <is>
          <t>Nº de gastos</t>
        </is>
      </c>
      <c r="F26" s="19" t="inlineStr">
        <is>
          <t>Gasto medio por compra</t>
        </is>
      </c>
    </row>
    <row r="27">
      <c r="B27" s="20">
        <f>Listas!$B$2</f>
        <v/>
      </c>
      <c r="C27" s="21">
        <f>SUMIF(Gastos!$E$8:$E$47,B27,Gastos!$F$8:$F$47)</f>
        <v/>
      </c>
      <c r="D27" s="22">
        <f>IF($C$34=0,0,C27/$C$34)</f>
        <v/>
      </c>
      <c r="E27" s="23">
        <f>COUNTIFS(Gastos!$E$8:$E$47,B27,Gastos!$F$8:$F$47,"&gt;0")</f>
        <v/>
      </c>
      <c r="F27" s="21">
        <f>IF(E27=0,"",C27/E27)</f>
        <v/>
      </c>
    </row>
    <row r="28">
      <c r="B28" s="20">
        <f>Listas!$B$3</f>
        <v/>
      </c>
      <c r="C28" s="21">
        <f>SUMIF(Gastos!$E$8:$E$47,B28,Gastos!$F$8:$F$47)</f>
        <v/>
      </c>
      <c r="D28" s="22">
        <f>IF($C$34=0,0,C28/$C$34)</f>
        <v/>
      </c>
      <c r="E28" s="23">
        <f>COUNTIFS(Gastos!$E$8:$E$47,B28,Gastos!$F$8:$F$47,"&gt;0")</f>
        <v/>
      </c>
      <c r="F28" s="21">
        <f>IF(E28=0,"",C28/E28)</f>
        <v/>
      </c>
    </row>
    <row r="29">
      <c r="B29" s="20">
        <f>Listas!$B$4</f>
        <v/>
      </c>
      <c r="C29" s="21">
        <f>SUMIF(Gastos!$E$8:$E$47,B29,Gastos!$F$8:$F$47)</f>
        <v/>
      </c>
      <c r="D29" s="22">
        <f>IF($C$34=0,0,C29/$C$34)</f>
        <v/>
      </c>
      <c r="E29" s="23">
        <f>COUNTIFS(Gastos!$E$8:$E$47,B29,Gastos!$F$8:$F$47,"&gt;0")</f>
        <v/>
      </c>
      <c r="F29" s="21">
        <f>IF(E29=0,"",C29/E29)</f>
        <v/>
      </c>
    </row>
    <row r="30">
      <c r="B30" s="20">
        <f>Listas!$B$5</f>
        <v/>
      </c>
      <c r="C30" s="21">
        <f>SUMIF(Gastos!$E$8:$E$47,B30,Gastos!$F$8:$F$47)</f>
        <v/>
      </c>
      <c r="D30" s="22">
        <f>IF($C$34=0,0,C30/$C$34)</f>
        <v/>
      </c>
      <c r="E30" s="23">
        <f>COUNTIFS(Gastos!$E$8:$E$47,B30,Gastos!$F$8:$F$47,"&gt;0")</f>
        <v/>
      </c>
      <c r="F30" s="21">
        <f>IF(E30=0,"",C30/E30)</f>
        <v/>
      </c>
    </row>
    <row r="31">
      <c r="B31" s="20">
        <f>Listas!$B$6</f>
        <v/>
      </c>
      <c r="C31" s="21">
        <f>SUMIF(Gastos!$E$8:$E$47,B31,Gastos!$F$8:$F$47)</f>
        <v/>
      </c>
      <c r="D31" s="22">
        <f>IF($C$34=0,0,C31/$C$34)</f>
        <v/>
      </c>
      <c r="E31" s="23">
        <f>COUNTIFS(Gastos!$E$8:$E$47,B31,Gastos!$F$8:$F$47,"&gt;0")</f>
        <v/>
      </c>
      <c r="F31" s="21">
        <f>IF(E31=0,"",C31/E31)</f>
        <v/>
      </c>
    </row>
    <row r="32">
      <c r="B32" s="20">
        <f>Listas!$B$7</f>
        <v/>
      </c>
      <c r="C32" s="21">
        <f>SUMIF(Gastos!$E$8:$E$47,B32,Gastos!$F$8:$F$47)</f>
        <v/>
      </c>
      <c r="D32" s="22">
        <f>IF($C$34=0,0,C32/$C$34)</f>
        <v/>
      </c>
      <c r="E32" s="23">
        <f>COUNTIFS(Gastos!$E$8:$E$47,B32,Gastos!$F$8:$F$47,"&gt;0")</f>
        <v/>
      </c>
      <c r="F32" s="21">
        <f>IF(E32=0,"",C32/E32)</f>
        <v/>
      </c>
    </row>
    <row r="33">
      <c r="B33" s="20">
        <f>Listas!$B$8</f>
        <v/>
      </c>
      <c r="C33" s="21">
        <f>SUMIF(Gastos!$E$8:$E$47,B33,Gastos!$F$8:$F$47)</f>
        <v/>
      </c>
      <c r="D33" s="22">
        <f>IF($C$34=0,0,C33/$C$34)</f>
        <v/>
      </c>
      <c r="E33" s="23">
        <f>COUNTIFS(Gastos!$E$8:$E$47,B33,Gastos!$F$8:$F$47,"&gt;0")</f>
        <v/>
      </c>
      <c r="F33" s="21">
        <f>IF(E33=0,"",C33/E33)</f>
        <v/>
      </c>
    </row>
    <row r="34">
      <c r="B34" s="24" t="inlineStr">
        <is>
          <t>Total</t>
        </is>
      </c>
      <c r="C34" s="25">
        <f>SUM(C27:C33)</f>
        <v/>
      </c>
      <c r="D34" s="26">
        <f>SUM(D27:D33)</f>
        <v/>
      </c>
      <c r="E34" s="27">
        <f>SUM(E27:E33)</f>
        <v/>
      </c>
      <c r="F34" s="25">
        <f>IF(E34=0,"",C34/E34)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16">
    <mergeCell ref="E12:F12"/>
    <mergeCell ref="C12:D12"/>
    <mergeCell ref="E6:F6"/>
    <mergeCell ref="G9:H9"/>
    <mergeCell ref="C10:D10"/>
    <mergeCell ref="G12:H12"/>
    <mergeCell ref="E10:F10"/>
    <mergeCell ref="G10:H10"/>
    <mergeCell ref="E5:F5"/>
    <mergeCell ref="B2:H2"/>
    <mergeCell ref="E13:F13"/>
    <mergeCell ref="C13:D13"/>
    <mergeCell ref="C9:D9"/>
    <mergeCell ref="B3:H3"/>
    <mergeCell ref="E9:F9"/>
    <mergeCell ref="G13:H13"/>
  </mergeCells>
  <conditionalFormatting sqref="C17:C22">
    <cfRule type="dataBar" priority="1">
      <dataBar>
        <cfvo type="num" val="0"/>
        <cfvo type="max"/>
        <color rgb="0010B981"/>
      </dataBar>
    </cfRule>
  </conditionalFormatting>
  <conditionalFormatting sqref="F17:F22">
    <cfRule type="expression" priority="2" dxfId="0">
      <formula>AND(ISNUMBER(F17),F17&gt;=$F$23*1.25)</formula>
    </cfRule>
  </conditionalFormatting>
  <conditionalFormatting sqref="C27:C33">
    <cfRule type="dataBar" priority="3">
      <dataBar>
        <cfvo type="num" val="0"/>
        <cfvo type="max"/>
        <color rgb="0010B981"/>
      </dataBar>
    </cfRule>
  </conditionalFormatting>
  <dataValidations count="3">
    <dataValidation sqref="C5" showDropDown="0" showInputMessage="0" showErrorMessage="1" allowBlank="0" errorTitle="Fecha" error="Escribe una fecha válida; solo se usa el mes y el año." type="date" operator="greaterThan">
      <formula1>36526</formula1>
    </dataValidation>
    <dataValidation sqref="C6" showDropDown="0" showInputMessage="0" showErrorMessage="1" allowBlank="0" errorTitle="Presupuesto" error="Escribe un importe en euros entre 0 y 100.000." type="decimal" operator="between">
      <formula1>0</formula1>
      <formula2>100000</formula2>
    </dataValidation>
    <dataValidation sqref="C7" showDropDown="0" showInputMessage="0" showErrorMessage="1" allowBlank="0" errorTitle="Porcentaje" error="Escribe un porcentaje entre 10 % y 100 %." type="decimal" operator="between">
      <formula1>0.1</formula1>
      <formula2>1</formula2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H47"/>
  <sheetViews>
    <sheetView showGridLines="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3" customWidth="1" min="2" max="2"/>
    <col width="34" customWidth="1" min="3" max="3"/>
    <col width="14" customWidth="1" min="4" max="4"/>
    <col width="21" customWidth="1" min="5" max="5"/>
    <col width="13" customWidth="1" min="6" max="6"/>
    <col width="13" customWidth="1" min="7" max="7"/>
    <col width="17" customWidth="1" min="8" max="8"/>
  </cols>
  <sheetData>
    <row r="2" ht="34" customHeight="1">
      <c r="B2" s="1" t="inlineStr">
        <is>
          <t>Registro de gastos de deporte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Una fila por gasto: fecha, concepto, deporte, categoría e importe. El mes y la revisión se calculan solos.</t>
        </is>
      </c>
    </row>
    <row r="5">
      <c r="B5" s="4" t="inlineStr">
        <is>
          <t>Gastos anotados:</t>
        </is>
      </c>
      <c r="C5" s="27">
        <f>COUNT(F8:F47)</f>
        <v/>
      </c>
      <c r="D5" s="6" t="inlineStr">
        <is>
          <t>Total:</t>
        </is>
      </c>
      <c r="E5" s="25">
        <f>SUM(F8:F47)</f>
        <v/>
      </c>
    </row>
    <row r="7" ht="28" customHeight="1">
      <c r="B7" s="19" t="inlineStr">
        <is>
          <t>Fecha</t>
        </is>
      </c>
      <c r="C7" s="19" t="inlineStr">
        <is>
          <t>Concepto</t>
        </is>
      </c>
      <c r="D7" s="19" t="inlineStr">
        <is>
          <t>Deporte</t>
        </is>
      </c>
      <c r="E7" s="19" t="inlineStr">
        <is>
          <t>Categoría</t>
        </is>
      </c>
      <c r="F7" s="19" t="inlineStr">
        <is>
          <t>Importe</t>
        </is>
      </c>
      <c r="G7" s="19" t="inlineStr">
        <is>
          <t>Mes</t>
        </is>
      </c>
      <c r="H7" s="19" t="inlineStr">
        <is>
          <t>Revisión</t>
        </is>
      </c>
    </row>
    <row r="8">
      <c r="B8" s="28" t="n">
        <v>46175</v>
      </c>
      <c r="C8" s="29" t="inlineStr">
        <is>
          <t>Cuota mensual del gimnasio</t>
        </is>
      </c>
      <c r="D8" s="30" t="inlineStr">
        <is>
          <t>Gimnasio</t>
        </is>
      </c>
      <c r="E8" s="30" t="inlineStr">
        <is>
          <t>Cuotas y abonos</t>
        </is>
      </c>
      <c r="F8" s="31" t="n">
        <v>34.9</v>
      </c>
      <c r="G8" s="32">
        <f>IF(B8="","",DATE(YEAR(B8),MONTH(B8),1))</f>
        <v/>
      </c>
      <c r="H8" s="33">
        <f>IF(AND(B8="",C8="",F8=""),"",IF(OR(B8="",C8="",D8="",E8="",F8=""),"Faltan datos",IF(OR(G8&lt;Meses!$B$8,G8&gt;Meses!$B$19),"Fuera de periodo","OK")))</f>
        <v/>
      </c>
    </row>
    <row r="9">
      <c r="B9" s="28" t="n">
        <v>46178</v>
      </c>
      <c r="C9" s="29" t="inlineStr">
        <is>
          <t>Zapatillas de running</t>
        </is>
      </c>
      <c r="D9" s="30" t="inlineStr">
        <is>
          <t>Running</t>
        </is>
      </c>
      <c r="E9" s="30" t="inlineStr">
        <is>
          <t>Ropa y calzado</t>
        </is>
      </c>
      <c r="F9" s="31" t="n">
        <v>119.95</v>
      </c>
      <c r="G9" s="32">
        <f>IF(B9="","",DATE(YEAR(B9),MONTH(B9),1))</f>
        <v/>
      </c>
      <c r="H9" s="33">
        <f>IF(AND(B9="",C9="",F9=""),"",IF(OR(B9="",C9="",D9="",E9="",F9=""),"Faltan datos",IF(OR(G9&lt;Meses!$B$8,G9&gt;Meses!$B$19),"Fuera de periodo","OK")))</f>
        <v/>
      </c>
    </row>
    <row r="10">
      <c r="B10" s="28" t="n">
        <v>46187</v>
      </c>
      <c r="C10" s="29" t="inlineStr">
        <is>
          <t>Inscripción 10K urbano</t>
        </is>
      </c>
      <c r="D10" s="30" t="inlineStr">
        <is>
          <t>Running</t>
        </is>
      </c>
      <c r="E10" s="30" t="inlineStr">
        <is>
          <t>Inscripciones</t>
        </is>
      </c>
      <c r="F10" s="31" t="n">
        <v>18</v>
      </c>
      <c r="G10" s="32">
        <f>IF(B10="","",DATE(YEAR(B10),MONTH(B10),1))</f>
        <v/>
      </c>
      <c r="H10" s="33">
        <f>IF(AND(B10="",C10="",F10=""),"",IF(OR(B10="",C10="",D10="",E10="",F10=""),"Faltan datos",IF(OR(G10&lt;Meses!$B$8,G10&gt;Meses!$B$19),"Fuera de periodo","OK")))</f>
        <v/>
      </c>
    </row>
    <row r="11">
      <c r="B11" s="28" t="n">
        <v>46193</v>
      </c>
      <c r="C11" s="29" t="inlineStr">
        <is>
          <t>Cámara y parches de la bici</t>
        </is>
      </c>
      <c r="D11" s="30" t="inlineStr">
        <is>
          <t>Ciclismo</t>
        </is>
      </c>
      <c r="E11" s="30" t="inlineStr">
        <is>
          <t>Material</t>
        </is>
      </c>
      <c r="F11" s="31" t="n">
        <v>14.5</v>
      </c>
      <c r="G11" s="32">
        <f>IF(B11="","",DATE(YEAR(B11),MONTH(B11),1))</f>
        <v/>
      </c>
      <c r="H11" s="33">
        <f>IF(AND(B11="",C11="",F11=""),"",IF(OR(B11="",C11="",D11="",E11="",F11=""),"Faltan datos",IF(OR(G11&lt;Meses!$B$8,G11&gt;Meses!$B$19),"Fuera de periodo","OK")))</f>
        <v/>
      </c>
    </row>
    <row r="12">
      <c r="B12" s="28" t="n">
        <v>46205</v>
      </c>
      <c r="C12" s="29" t="inlineStr">
        <is>
          <t>Cuota mensual del gimnasio</t>
        </is>
      </c>
      <c r="D12" s="30" t="inlineStr">
        <is>
          <t>Gimnasio</t>
        </is>
      </c>
      <c r="E12" s="30" t="inlineStr">
        <is>
          <t>Cuotas y abonos</t>
        </is>
      </c>
      <c r="F12" s="31" t="n">
        <v>34.9</v>
      </c>
      <c r="G12" s="32">
        <f>IF(B12="","",DATE(YEAR(B12),MONTH(B12),1))</f>
        <v/>
      </c>
      <c r="H12" s="33">
        <f>IF(AND(B12="",C12="",F12=""),"",IF(OR(B12="",C12="",D12="",E12="",F12=""),"Faltan datos",IF(OR(G12&lt;Meses!$B$8,G12&gt;Meses!$B$19),"Fuera de periodo","OK")))</f>
        <v/>
      </c>
    </row>
    <row r="13">
      <c r="B13" s="28" t="n">
        <v>46207</v>
      </c>
      <c r="C13" s="29" t="inlineStr">
        <is>
          <t>Pistas de pádel (bono 8 horas)</t>
        </is>
      </c>
      <c r="D13" s="30" t="inlineStr">
        <is>
          <t>Pádel</t>
        </is>
      </c>
      <c r="E13" s="30" t="inlineStr">
        <is>
          <t>Clases y alquileres</t>
        </is>
      </c>
      <c r="F13" s="31" t="n">
        <v>64</v>
      </c>
      <c r="G13" s="32">
        <f>IF(B13="","",DATE(YEAR(B13),MONTH(B13),1))</f>
        <v/>
      </c>
      <c r="H13" s="33">
        <f>IF(AND(B13="",C13="",F13=""),"",IF(OR(B13="",C13="",D13="",E13="",F13=""),"Faltan datos",IF(OR(G13&lt;Meses!$B$8,G13&gt;Meses!$B$19),"Fuera de periodo","OK")))</f>
        <v/>
      </c>
    </row>
    <row r="14">
      <c r="B14" s="28" t="n">
        <v>46215</v>
      </c>
      <c r="C14" s="29" t="inlineStr">
        <is>
          <t>Bañador y gafas de natación</t>
        </is>
      </c>
      <c r="D14" s="30" t="inlineStr">
        <is>
          <t>Natación</t>
        </is>
      </c>
      <c r="E14" s="30" t="inlineStr">
        <is>
          <t>Ropa y calzado</t>
        </is>
      </c>
      <c r="F14" s="31" t="n">
        <v>38.4</v>
      </c>
      <c r="G14" s="32">
        <f>IF(B14="","",DATE(YEAR(B14),MONTH(B14),1))</f>
        <v/>
      </c>
      <c r="H14" s="33">
        <f>IF(AND(B14="",C14="",F14=""),"",IF(OR(B14="",C14="",D14="",E14="",F14=""),"Faltan datos",IF(OR(G14&lt;Meses!$B$8,G14&gt;Meses!$B$19),"Fuera de periodo","OK")))</f>
        <v/>
      </c>
    </row>
    <row r="15">
      <c r="B15" s="28" t="n">
        <v>46221</v>
      </c>
      <c r="C15" s="29" t="inlineStr">
        <is>
          <t>Gasolina excursión a la sierra</t>
        </is>
      </c>
      <c r="D15" s="30" t="inlineStr">
        <is>
          <t>Montaña</t>
        </is>
      </c>
      <c r="E15" s="30" t="inlineStr">
        <is>
          <t>Desplazamientos</t>
        </is>
      </c>
      <c r="F15" s="31" t="n">
        <v>27.3</v>
      </c>
      <c r="G15" s="32">
        <f>IF(B15="","",DATE(YEAR(B15),MONTH(B15),1))</f>
        <v/>
      </c>
      <c r="H15" s="33">
        <f>IF(AND(B15="",C15="",F15=""),"",IF(OR(B15="",C15="",D15="",E15="",F15=""),"Faltan datos",IF(OR(G15&lt;Meses!$B$8,G15&gt;Meses!$B$19),"Fuera de periodo","OK")))</f>
        <v/>
      </c>
    </row>
    <row r="16">
      <c r="B16" s="28" t="n">
        <v>46236</v>
      </c>
      <c r="C16" s="29" t="inlineStr">
        <is>
          <t>Cuota mensual del gimnasio</t>
        </is>
      </c>
      <c r="D16" s="30" t="inlineStr">
        <is>
          <t>Gimnasio</t>
        </is>
      </c>
      <c r="E16" s="30" t="inlineStr">
        <is>
          <t>Cuotas y abonos</t>
        </is>
      </c>
      <c r="F16" s="31" t="n">
        <v>34.9</v>
      </c>
      <c r="G16" s="32">
        <f>IF(B16="","",DATE(YEAR(B16),MONTH(B16),1))</f>
        <v/>
      </c>
      <c r="H16" s="33">
        <f>IF(AND(B16="",C16="",F16=""),"",IF(OR(B16="",C16="",D16="",E16="",F16=""),"Faltan datos",IF(OR(G16&lt;Meses!$B$8,G16&gt;Meses!$B$19),"Fuera de periodo","OK")))</f>
        <v/>
      </c>
    </row>
    <row r="17">
      <c r="B17" s="28" t="n">
        <v>46240</v>
      </c>
      <c r="C17" s="29" t="inlineStr">
        <is>
          <t>Abono piscina municipal</t>
        </is>
      </c>
      <c r="D17" s="30" t="inlineStr">
        <is>
          <t>Natación</t>
        </is>
      </c>
      <c r="E17" s="30" t="inlineStr">
        <is>
          <t>Cuotas y abonos</t>
        </is>
      </c>
      <c r="F17" s="31" t="n">
        <v>22.5</v>
      </c>
      <c r="G17" s="32">
        <f>IF(B17="","",DATE(YEAR(B17),MONTH(B17),1))</f>
        <v/>
      </c>
      <c r="H17" s="33">
        <f>IF(AND(B17="",C17="",F17=""),"",IF(OR(B17="",C17="",D17="",E17="",F17=""),"Faltan datos",IF(OR(G17&lt;Meses!$B$8,G17&gt;Meses!$B$19),"Fuera de periodo","OK")))</f>
        <v/>
      </c>
    </row>
    <row r="18">
      <c r="B18" s="28" t="n">
        <v>46244</v>
      </c>
      <c r="C18" s="29" t="inlineStr">
        <is>
          <t>Bidones y accesorios de bici</t>
        </is>
      </c>
      <c r="D18" s="30" t="inlineStr">
        <is>
          <t>Ciclismo</t>
        </is>
      </c>
      <c r="E18" s="30" t="inlineStr">
        <is>
          <t>Material</t>
        </is>
      </c>
      <c r="F18" s="31" t="n">
        <v>21.9</v>
      </c>
      <c r="G18" s="32">
        <f>IF(B18="","",DATE(YEAR(B18),MONTH(B18),1))</f>
        <v/>
      </c>
      <c r="H18" s="33">
        <f>IF(AND(B18="",C18="",F18=""),"",IF(OR(B18="",C18="",D18="",E18="",F18=""),"Faltan datos",IF(OR(G18&lt;Meses!$B$8,G18&gt;Meses!$B$19),"Fuera de periodo","OK")))</f>
        <v/>
      </c>
    </row>
    <row r="19">
      <c r="B19" s="28" t="n">
        <v>46250</v>
      </c>
      <c r="C19" s="29" t="inlineStr">
        <is>
          <t>Peaje y parking ruta de montaña</t>
        </is>
      </c>
      <c r="D19" s="30" t="inlineStr">
        <is>
          <t>Montaña</t>
        </is>
      </c>
      <c r="E19" s="30" t="inlineStr">
        <is>
          <t>Desplazamientos</t>
        </is>
      </c>
      <c r="F19" s="31" t="n">
        <v>18.6</v>
      </c>
      <c r="G19" s="32">
        <f>IF(B19="","",DATE(YEAR(B19),MONTH(B19),1))</f>
        <v/>
      </c>
      <c r="H19" s="33">
        <f>IF(AND(B19="",C19="",F19=""),"",IF(OR(B19="",C19="",D19="",E19="",F19=""),"Faltan datos",IF(OR(G19&lt;Meses!$B$8,G19&gt;Meses!$B$19),"Fuera de periodo","OK")))</f>
        <v/>
      </c>
    </row>
    <row r="20">
      <c r="B20" s="28" t="n">
        <v>46257</v>
      </c>
      <c r="C20" s="29" t="inlineStr">
        <is>
          <t>Mochila de senderismo</t>
        </is>
      </c>
      <c r="D20" s="30" t="inlineStr">
        <is>
          <t>Montaña</t>
        </is>
      </c>
      <c r="E20" s="30" t="inlineStr">
        <is>
          <t>Material</t>
        </is>
      </c>
      <c r="F20" s="31" t="n">
        <v>59</v>
      </c>
      <c r="G20" s="32">
        <f>IF(B20="","",DATE(YEAR(B20),MONTH(B20),1))</f>
        <v/>
      </c>
      <c r="H20" s="33">
        <f>IF(AND(B20="",C20="",F20=""),"",IF(OR(B20="",C20="",D20="",E20="",F20=""),"Faltan datos",IF(OR(G20&lt;Meses!$B$8,G20&gt;Meses!$B$19),"Fuera de periodo","OK")))</f>
        <v/>
      </c>
    </row>
    <row r="21">
      <c r="B21" s="28" t="n">
        <v>46266</v>
      </c>
      <c r="C21" s="29" t="inlineStr">
        <is>
          <t>Cuota mensual del gimnasio</t>
        </is>
      </c>
      <c r="D21" s="30" t="inlineStr">
        <is>
          <t>Gimnasio</t>
        </is>
      </c>
      <c r="E21" s="30" t="inlineStr">
        <is>
          <t>Cuotas y abonos</t>
        </is>
      </c>
      <c r="F21" s="31" t="n">
        <v>34.9</v>
      </c>
      <c r="G21" s="32">
        <f>IF(B21="","",DATE(YEAR(B21),MONTH(B21),1))</f>
        <v/>
      </c>
      <c r="H21" s="33">
        <f>IF(AND(B21="",C21="",F21=""),"",IF(OR(B21="",C21="",D21="",E21="",F21=""),"Faltan datos",IF(OR(G21&lt;Meses!$B$8,G21&gt;Meses!$B$19),"Fuera de periodo","OK")))</f>
        <v/>
      </c>
    </row>
    <row r="22">
      <c r="B22" s="28" t="n">
        <v>46268</v>
      </c>
      <c r="C22" s="29" t="inlineStr">
        <is>
          <t>Abono piscina municipal</t>
        </is>
      </c>
      <c r="D22" s="30" t="inlineStr">
        <is>
          <t>Natación</t>
        </is>
      </c>
      <c r="E22" s="30" t="inlineStr">
        <is>
          <t>Cuotas y abonos</t>
        </is>
      </c>
      <c r="F22" s="31" t="n">
        <v>22.5</v>
      </c>
      <c r="G22" s="32">
        <f>IF(B22="","",DATE(YEAR(B22),MONTH(B22),1))</f>
        <v/>
      </c>
      <c r="H22" s="33">
        <f>IF(AND(B22="",C22="",F22=""),"",IF(OR(B22="",C22="",D22="",E22="",F22=""),"Faltan datos",IF(OR(G22&lt;Meses!$B$8,G22&gt;Meses!$B$19),"Fuera de periodo","OK")))</f>
        <v/>
      </c>
    </row>
    <row r="23">
      <c r="B23" s="28" t="n">
        <v>46273</v>
      </c>
      <c r="C23" s="29" t="inlineStr">
        <is>
          <t>Inscripción media maratón</t>
        </is>
      </c>
      <c r="D23" s="30" t="inlineStr">
        <is>
          <t>Running</t>
        </is>
      </c>
      <c r="E23" s="30" t="inlineStr">
        <is>
          <t>Inscripciones</t>
        </is>
      </c>
      <c r="F23" s="31" t="n">
        <v>32</v>
      </c>
      <c r="G23" s="32">
        <f>IF(B23="","",DATE(YEAR(B23),MONTH(B23),1))</f>
        <v/>
      </c>
      <c r="H23" s="33">
        <f>IF(AND(B23="",C23="",F23=""),"",IF(OR(B23="",C23="",D23="",E23="",F23=""),"Faltan datos",IF(OR(G23&lt;Meses!$B$8,G23&gt;Meses!$B$19),"Fuera de periodo","OK")))</f>
        <v/>
      </c>
    </row>
    <row r="24">
      <c r="B24" s="28" t="n">
        <v>46278</v>
      </c>
      <c r="C24" s="29" t="inlineStr">
        <is>
          <t>Clases de pádel en grupo</t>
        </is>
      </c>
      <c r="D24" s="30" t="inlineStr">
        <is>
          <t>Pádel</t>
        </is>
      </c>
      <c r="E24" s="30" t="inlineStr">
        <is>
          <t>Clases y alquileres</t>
        </is>
      </c>
      <c r="F24" s="31" t="n">
        <v>48</v>
      </c>
      <c r="G24" s="32">
        <f>IF(B24="","",DATE(YEAR(B24),MONTH(B24),1))</f>
        <v/>
      </c>
      <c r="H24" s="33">
        <f>IF(AND(B24="",C24="",F24=""),"",IF(OR(B24="",C24="",D24="",E24="",F24=""),"Faltan datos",IF(OR(G24&lt;Meses!$B$8,G24&gt;Meses!$B$19),"Fuera de periodo","OK")))</f>
        <v/>
      </c>
    </row>
    <row r="25">
      <c r="B25" s="28" t="n">
        <v>46284</v>
      </c>
      <c r="C25" s="29" t="inlineStr">
        <is>
          <t>Casco de ciclismo</t>
        </is>
      </c>
      <c r="D25" s="30" t="inlineStr">
        <is>
          <t>Ciclismo</t>
        </is>
      </c>
      <c r="E25" s="30" t="inlineStr">
        <is>
          <t>Material</t>
        </is>
      </c>
      <c r="F25" s="31" t="n">
        <v>45</v>
      </c>
      <c r="G25" s="32">
        <f>IF(B25="","",DATE(YEAR(B25),MONTH(B25),1))</f>
        <v/>
      </c>
      <c r="H25" s="33">
        <f>IF(AND(B25="",C25="",F25=""),"",IF(OR(B25="",C25="",D25="",E25="",F25=""),"Faltan datos",IF(OR(G25&lt;Meses!$B$8,G25&gt;Meses!$B$19),"Fuera de periodo","OK")))</f>
        <v/>
      </c>
    </row>
    <row r="26">
      <c r="B26" s="28" t="n">
        <v>46292</v>
      </c>
      <c r="C26" s="29" t="inlineStr">
        <is>
          <t>Parking de salida en bici</t>
        </is>
      </c>
      <c r="D26" s="30" t="inlineStr">
        <is>
          <t>Ciclismo</t>
        </is>
      </c>
      <c r="E26" s="30" t="inlineStr">
        <is>
          <t>Desplazamientos</t>
        </is>
      </c>
      <c r="F26" s="31" t="n">
        <v>12</v>
      </c>
      <c r="G26" s="32">
        <f>IF(B26="","",DATE(YEAR(B26),MONTH(B26),1))</f>
        <v/>
      </c>
      <c r="H26" s="33">
        <f>IF(AND(B26="",C26="",F26=""),"",IF(OR(B26="",C26="",D26="",E26="",F26=""),"Faltan datos",IF(OR(G26&lt;Meses!$B$8,G26&gt;Meses!$B$19),"Fuera de periodo","OK")))</f>
        <v/>
      </c>
    </row>
    <row r="27">
      <c r="B27" s="28" t="n"/>
      <c r="C27" s="29" t="n"/>
      <c r="D27" s="30" t="n"/>
      <c r="E27" s="30" t="n"/>
      <c r="F27" s="31" t="n"/>
      <c r="G27" s="32">
        <f>IF(B27="","",DATE(YEAR(B27),MONTH(B27),1))</f>
        <v/>
      </c>
      <c r="H27" s="33">
        <f>IF(AND(B27="",C27="",F27=""),"",IF(OR(B27="",C27="",D27="",E27="",F27=""),"Faltan datos",IF(OR(G27&lt;Meses!$B$8,G27&gt;Meses!$B$19),"Fuera de periodo","OK")))</f>
        <v/>
      </c>
    </row>
    <row r="28">
      <c r="B28" s="28" t="n"/>
      <c r="C28" s="29" t="n"/>
      <c r="D28" s="30" t="n"/>
      <c r="E28" s="30" t="n"/>
      <c r="F28" s="31" t="n"/>
      <c r="G28" s="32">
        <f>IF(B28="","",DATE(YEAR(B28),MONTH(B28),1))</f>
        <v/>
      </c>
      <c r="H28" s="33">
        <f>IF(AND(B28="",C28="",F28=""),"",IF(OR(B28="",C28="",D28="",E28="",F28=""),"Faltan datos",IF(OR(G28&lt;Meses!$B$8,G28&gt;Meses!$B$19),"Fuera de periodo","OK")))</f>
        <v/>
      </c>
    </row>
    <row r="29">
      <c r="B29" s="28" t="n"/>
      <c r="C29" s="29" t="n"/>
      <c r="D29" s="30" t="n"/>
      <c r="E29" s="30" t="n"/>
      <c r="F29" s="31" t="n"/>
      <c r="G29" s="32">
        <f>IF(B29="","",DATE(YEAR(B29),MONTH(B29),1))</f>
        <v/>
      </c>
      <c r="H29" s="33">
        <f>IF(AND(B29="",C29="",F29=""),"",IF(OR(B29="",C29="",D29="",E29="",F29=""),"Faltan datos",IF(OR(G29&lt;Meses!$B$8,G29&gt;Meses!$B$19),"Fuera de periodo","OK")))</f>
        <v/>
      </c>
    </row>
    <row r="30">
      <c r="B30" s="28" t="n"/>
      <c r="C30" s="29" t="n"/>
      <c r="D30" s="30" t="n"/>
      <c r="E30" s="30" t="n"/>
      <c r="F30" s="31" t="n"/>
      <c r="G30" s="32">
        <f>IF(B30="","",DATE(YEAR(B30),MONTH(B30),1))</f>
        <v/>
      </c>
      <c r="H30" s="33">
        <f>IF(AND(B30="",C30="",F30=""),"",IF(OR(B30="",C30="",D30="",E30="",F30=""),"Faltan datos",IF(OR(G30&lt;Meses!$B$8,G30&gt;Meses!$B$19),"Fuera de periodo","OK")))</f>
        <v/>
      </c>
    </row>
    <row r="31">
      <c r="B31" s="28" t="n"/>
      <c r="C31" s="29" t="n"/>
      <c r="D31" s="30" t="n"/>
      <c r="E31" s="30" t="n"/>
      <c r="F31" s="31" t="n"/>
      <c r="G31" s="32">
        <f>IF(B31="","",DATE(YEAR(B31),MONTH(B31),1))</f>
        <v/>
      </c>
      <c r="H31" s="33">
        <f>IF(AND(B31="",C31="",F31=""),"",IF(OR(B31="",C31="",D31="",E31="",F31=""),"Faltan datos",IF(OR(G31&lt;Meses!$B$8,G31&gt;Meses!$B$19),"Fuera de periodo","OK")))</f>
        <v/>
      </c>
    </row>
    <row r="32">
      <c r="B32" s="28" t="n"/>
      <c r="C32" s="29" t="n"/>
      <c r="D32" s="30" t="n"/>
      <c r="E32" s="30" t="n"/>
      <c r="F32" s="31" t="n"/>
      <c r="G32" s="32">
        <f>IF(B32="","",DATE(YEAR(B32),MONTH(B32),1))</f>
        <v/>
      </c>
      <c r="H32" s="33">
        <f>IF(AND(B32="",C32="",F32=""),"",IF(OR(B32="",C32="",D32="",E32="",F32=""),"Faltan datos",IF(OR(G32&lt;Meses!$B$8,G32&gt;Meses!$B$19),"Fuera de periodo","OK")))</f>
        <v/>
      </c>
    </row>
    <row r="33">
      <c r="B33" s="28" t="n"/>
      <c r="C33" s="29" t="n"/>
      <c r="D33" s="30" t="n"/>
      <c r="E33" s="30" t="n"/>
      <c r="F33" s="31" t="n"/>
      <c r="G33" s="32">
        <f>IF(B33="","",DATE(YEAR(B33),MONTH(B33),1))</f>
        <v/>
      </c>
      <c r="H33" s="33">
        <f>IF(AND(B33="",C33="",F33=""),"",IF(OR(B33="",C33="",D33="",E33="",F33=""),"Faltan datos",IF(OR(G33&lt;Meses!$B$8,G33&gt;Meses!$B$19),"Fuera de periodo","OK")))</f>
        <v/>
      </c>
    </row>
    <row r="34">
      <c r="B34" s="28" t="n"/>
      <c r="C34" s="29" t="n"/>
      <c r="D34" s="30" t="n"/>
      <c r="E34" s="30" t="n"/>
      <c r="F34" s="31" t="n"/>
      <c r="G34" s="32">
        <f>IF(B34="","",DATE(YEAR(B34),MONTH(B34),1))</f>
        <v/>
      </c>
      <c r="H34" s="33">
        <f>IF(AND(B34="",C34="",F34=""),"",IF(OR(B34="",C34="",D34="",E34="",F34=""),"Faltan datos",IF(OR(G34&lt;Meses!$B$8,G34&gt;Meses!$B$19),"Fuera de periodo","OK")))</f>
        <v/>
      </c>
    </row>
    <row r="35">
      <c r="B35" s="28" t="n"/>
      <c r="C35" s="29" t="n"/>
      <c r="D35" s="30" t="n"/>
      <c r="E35" s="30" t="n"/>
      <c r="F35" s="31" t="n"/>
      <c r="G35" s="32">
        <f>IF(B35="","",DATE(YEAR(B35),MONTH(B35),1))</f>
        <v/>
      </c>
      <c r="H35" s="33">
        <f>IF(AND(B35="",C35="",F35=""),"",IF(OR(B35="",C35="",D35="",E35="",F35=""),"Faltan datos",IF(OR(G35&lt;Meses!$B$8,G35&gt;Meses!$B$19),"Fuera de periodo","OK")))</f>
        <v/>
      </c>
    </row>
    <row r="36">
      <c r="B36" s="28" t="n"/>
      <c r="C36" s="29" t="n"/>
      <c r="D36" s="30" t="n"/>
      <c r="E36" s="30" t="n"/>
      <c r="F36" s="31" t="n"/>
      <c r="G36" s="32">
        <f>IF(B36="","",DATE(YEAR(B36),MONTH(B36),1))</f>
        <v/>
      </c>
      <c r="H36" s="33">
        <f>IF(AND(B36="",C36="",F36=""),"",IF(OR(B36="",C36="",D36="",E36="",F36=""),"Faltan datos",IF(OR(G36&lt;Meses!$B$8,G36&gt;Meses!$B$19),"Fuera de periodo","OK")))</f>
        <v/>
      </c>
    </row>
    <row r="37">
      <c r="B37" s="28" t="n"/>
      <c r="C37" s="29" t="n"/>
      <c r="D37" s="30" t="n"/>
      <c r="E37" s="30" t="n"/>
      <c r="F37" s="31" t="n"/>
      <c r="G37" s="32">
        <f>IF(B37="","",DATE(YEAR(B37),MONTH(B37),1))</f>
        <v/>
      </c>
      <c r="H37" s="33">
        <f>IF(AND(B37="",C37="",F37=""),"",IF(OR(B37="",C37="",D37="",E37="",F37=""),"Faltan datos",IF(OR(G37&lt;Meses!$B$8,G37&gt;Meses!$B$19),"Fuera de periodo","OK")))</f>
        <v/>
      </c>
    </row>
    <row r="38">
      <c r="B38" s="28" t="n"/>
      <c r="C38" s="29" t="n"/>
      <c r="D38" s="30" t="n"/>
      <c r="E38" s="30" t="n"/>
      <c r="F38" s="31" t="n"/>
      <c r="G38" s="32">
        <f>IF(B38="","",DATE(YEAR(B38),MONTH(B38),1))</f>
        <v/>
      </c>
      <c r="H38" s="33">
        <f>IF(AND(B38="",C38="",F38=""),"",IF(OR(B38="",C38="",D38="",E38="",F38=""),"Faltan datos",IF(OR(G38&lt;Meses!$B$8,G38&gt;Meses!$B$19),"Fuera de periodo","OK")))</f>
        <v/>
      </c>
    </row>
    <row r="39">
      <c r="B39" s="28" t="n"/>
      <c r="C39" s="29" t="n"/>
      <c r="D39" s="30" t="n"/>
      <c r="E39" s="30" t="n"/>
      <c r="F39" s="31" t="n"/>
      <c r="G39" s="32">
        <f>IF(B39="","",DATE(YEAR(B39),MONTH(B39),1))</f>
        <v/>
      </c>
      <c r="H39" s="33">
        <f>IF(AND(B39="",C39="",F39=""),"",IF(OR(B39="",C39="",D39="",E39="",F39=""),"Faltan datos",IF(OR(G39&lt;Meses!$B$8,G39&gt;Meses!$B$19),"Fuera de periodo","OK")))</f>
        <v/>
      </c>
    </row>
    <row r="40">
      <c r="B40" s="28" t="n"/>
      <c r="C40" s="29" t="n"/>
      <c r="D40" s="30" t="n"/>
      <c r="E40" s="30" t="n"/>
      <c r="F40" s="31" t="n"/>
      <c r="G40" s="32">
        <f>IF(B40="","",DATE(YEAR(B40),MONTH(B40),1))</f>
        <v/>
      </c>
      <c r="H40" s="33">
        <f>IF(AND(B40="",C40="",F40=""),"",IF(OR(B40="",C40="",D40="",E40="",F40=""),"Faltan datos",IF(OR(G40&lt;Meses!$B$8,G40&gt;Meses!$B$19),"Fuera de periodo","OK")))</f>
        <v/>
      </c>
    </row>
    <row r="41">
      <c r="B41" s="28" t="n"/>
      <c r="C41" s="29" t="n"/>
      <c r="D41" s="30" t="n"/>
      <c r="E41" s="30" t="n"/>
      <c r="F41" s="31" t="n"/>
      <c r="G41" s="32">
        <f>IF(B41="","",DATE(YEAR(B41),MONTH(B41),1))</f>
        <v/>
      </c>
      <c r="H41" s="33">
        <f>IF(AND(B41="",C41="",F41=""),"",IF(OR(B41="",C41="",D41="",E41="",F41=""),"Faltan datos",IF(OR(G41&lt;Meses!$B$8,G41&gt;Meses!$B$19),"Fuera de periodo","OK")))</f>
        <v/>
      </c>
    </row>
    <row r="42">
      <c r="B42" s="28" t="n"/>
      <c r="C42" s="29" t="n"/>
      <c r="D42" s="30" t="n"/>
      <c r="E42" s="30" t="n"/>
      <c r="F42" s="31" t="n"/>
      <c r="G42" s="32">
        <f>IF(B42="","",DATE(YEAR(B42),MONTH(B42),1))</f>
        <v/>
      </c>
      <c r="H42" s="33">
        <f>IF(AND(B42="",C42="",F42=""),"",IF(OR(B42="",C42="",D42="",E42="",F42=""),"Faltan datos",IF(OR(G42&lt;Meses!$B$8,G42&gt;Meses!$B$19),"Fuera de periodo","OK")))</f>
        <v/>
      </c>
    </row>
    <row r="43">
      <c r="B43" s="28" t="n"/>
      <c r="C43" s="29" t="n"/>
      <c r="D43" s="30" t="n"/>
      <c r="E43" s="30" t="n"/>
      <c r="F43" s="31" t="n"/>
      <c r="G43" s="32">
        <f>IF(B43="","",DATE(YEAR(B43),MONTH(B43),1))</f>
        <v/>
      </c>
      <c r="H43" s="33">
        <f>IF(AND(B43="",C43="",F43=""),"",IF(OR(B43="",C43="",D43="",E43="",F43=""),"Faltan datos",IF(OR(G43&lt;Meses!$B$8,G43&gt;Meses!$B$19),"Fuera de periodo","OK")))</f>
        <v/>
      </c>
    </row>
    <row r="44">
      <c r="B44" s="28" t="n"/>
      <c r="C44" s="29" t="n"/>
      <c r="D44" s="30" t="n"/>
      <c r="E44" s="30" t="n"/>
      <c r="F44" s="31" t="n"/>
      <c r="G44" s="32">
        <f>IF(B44="","",DATE(YEAR(B44),MONTH(B44),1))</f>
        <v/>
      </c>
      <c r="H44" s="33">
        <f>IF(AND(B44="",C44="",F44=""),"",IF(OR(B44="",C44="",D44="",E44="",F44=""),"Faltan datos",IF(OR(G44&lt;Meses!$B$8,G44&gt;Meses!$B$19),"Fuera de periodo","OK")))</f>
        <v/>
      </c>
    </row>
    <row r="45">
      <c r="B45" s="28" t="n"/>
      <c r="C45" s="29" t="n"/>
      <c r="D45" s="30" t="n"/>
      <c r="E45" s="30" t="n"/>
      <c r="F45" s="31" t="n"/>
      <c r="G45" s="32">
        <f>IF(B45="","",DATE(YEAR(B45),MONTH(B45),1))</f>
        <v/>
      </c>
      <c r="H45" s="33">
        <f>IF(AND(B45="",C45="",F45=""),"",IF(OR(B45="",C45="",D45="",E45="",F45=""),"Faltan datos",IF(OR(G45&lt;Meses!$B$8,G45&gt;Meses!$B$19),"Fuera de periodo","OK")))</f>
        <v/>
      </c>
    </row>
    <row r="46">
      <c r="B46" s="28" t="n"/>
      <c r="C46" s="29" t="n"/>
      <c r="D46" s="30" t="n"/>
      <c r="E46" s="30" t="n"/>
      <c r="F46" s="31" t="n"/>
      <c r="G46" s="32">
        <f>IF(B46="","",DATE(YEAR(B46),MONTH(B46),1))</f>
        <v/>
      </c>
      <c r="H46" s="33">
        <f>IF(AND(B46="",C46="",F46=""),"",IF(OR(B46="",C46="",D46="",E46="",F46=""),"Faltan datos",IF(OR(G46&lt;Meses!$B$8,G46&gt;Meses!$B$19),"Fuera de periodo","OK")))</f>
        <v/>
      </c>
    </row>
    <row r="47">
      <c r="B47" s="28" t="n"/>
      <c r="C47" s="29" t="n"/>
      <c r="D47" s="30" t="n"/>
      <c r="E47" s="30" t="n"/>
      <c r="F47" s="31" t="n"/>
      <c r="G47" s="32">
        <f>IF(B47="","",DATE(YEAR(B47),MONTH(B47),1))</f>
        <v/>
      </c>
      <c r="H47" s="33">
        <f>IF(AND(B47="",C47="",F47=""),"",IF(OR(B47="",C47="",D47="",E47="",F47=""),"Faltan datos",IF(OR(G47&lt;Meses!$B$8,G47&gt;Meses!$B$19),"Fuera de periodo","OK")))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H3"/>
    <mergeCell ref="B2:H2"/>
  </mergeCells>
  <conditionalFormatting sqref="H8:H47">
    <cfRule type="cellIs" priority="1" operator="equal" dxfId="1">
      <formula>"OK"</formula>
    </cfRule>
    <cfRule type="cellIs" priority="2" operator="equal" dxfId="0">
      <formula>"Faltan datos"</formula>
    </cfRule>
    <cfRule type="cellIs" priority="3" operator="equal" dxfId="2">
      <formula>"Fuera de periodo"</formula>
    </cfRule>
  </conditionalFormatting>
  <conditionalFormatting sqref="F8:F47">
    <cfRule type="dataBar" priority="4">
      <dataBar>
        <cfvo type="num" val="0"/>
        <cfvo type="max"/>
        <color rgb="0010B981"/>
      </dataBar>
    </cfRule>
  </conditionalFormatting>
  <dataValidations count="4">
    <dataValidation sqref="D8:D47" showDropDown="0" showInputMessage="0" showErrorMessage="0" allowBlank="1" type="list">
      <formula1>=Listas!$A$2:$A$7</formula1>
    </dataValidation>
    <dataValidation sqref="E8:E47" showDropDown="0" showInputMessage="0" showErrorMessage="0" allowBlank="1" type="list">
      <formula1>=Listas!$B$2:$B$8</formula1>
    </dataValidation>
    <dataValidation sqref="B8:B47" showDropDown="0" showInputMessage="0" showErrorMessage="1" allowBlank="1" errorTitle="Fecha" error="Escribe una fecha válida, por ejemplo 15/09/2026." type="date" operator="greaterThan">
      <formula1>36526</formula1>
    </dataValidation>
    <dataValidation sqref="F8:F47" showDropDown="0" showInputMessage="0" showErrorMessage="1" allowBlank="1" errorTitle="Importe" error="Escribe un importe positivo en euros." type="decimal" operator="between">
      <formula1>0</formula1>
      <formula2>100000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O23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4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3" customWidth="1" min="10" max="10"/>
    <col width="12" customWidth="1" min="11" max="11"/>
    <col width="13" customWidth="1" min="12" max="12"/>
    <col width="13" customWidth="1" min="13" max="13"/>
    <col width="13" customWidth="1" min="14" max="14"/>
    <col width="11" customWidth="1" min="15" max="15"/>
  </cols>
  <sheetData>
    <row r="2" ht="34" customHeight="1">
      <c r="B2" s="1" t="inlineStr">
        <is>
          <t>Comparación mensual: gasto y sesiones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</row>
    <row r="3">
      <c r="B3" s="3" t="inlineStr">
        <is>
          <t>Anota las sesiones de cada deporte por mes (celdas crema); el gasto sale solo del registro.</t>
        </is>
      </c>
    </row>
    <row r="7" ht="46" customHeight="1">
      <c r="B7" s="19" t="inlineStr">
        <is>
          <t>Mes</t>
        </is>
      </c>
      <c r="C7" s="19">
        <f>Listas!$A$2</f>
        <v/>
      </c>
      <c r="D7" s="19">
        <f>Listas!$A$3</f>
        <v/>
      </c>
      <c r="E7" s="19">
        <f>Listas!$A$4</f>
        <v/>
      </c>
      <c r="F7" s="19">
        <f>Listas!$A$5</f>
        <v/>
      </c>
      <c r="G7" s="19">
        <f>Listas!$A$6</f>
        <v/>
      </c>
      <c r="H7" s="19">
        <f>Listas!$A$7</f>
        <v/>
      </c>
      <c r="I7" s="19" t="inlineStr">
        <is>
          <t>Sesiones totales</t>
        </is>
      </c>
      <c r="J7" s="19" t="inlineStr">
        <is>
          <t>Gasto del mes</t>
        </is>
      </c>
      <c r="K7" s="19" t="inlineStr">
        <is>
          <t>Coste por sesión</t>
        </is>
      </c>
      <c r="L7" s="19" t="inlineStr">
        <is>
          <t>Variación vs mes anterior</t>
        </is>
      </c>
      <c r="M7" s="19" t="inlineStr">
        <is>
          <t>Gasto acumulado</t>
        </is>
      </c>
      <c r="N7" s="19" t="inlineStr">
        <is>
          <t>Estado vs presupuesto</t>
        </is>
      </c>
      <c r="O7" s="19" t="inlineStr">
        <is>
          <t>Etiqueta gráfico</t>
        </is>
      </c>
    </row>
    <row r="8">
      <c r="B8" s="7">
        <f>DATE(YEAR(Panel!$C$5),MONTH(Panel!$C$5),1)</f>
        <v/>
      </c>
      <c r="C8" s="34" t="n">
        <v>8</v>
      </c>
      <c r="D8" s="34" t="n">
        <v>3</v>
      </c>
      <c r="E8" s="34" t="n">
        <v>0</v>
      </c>
      <c r="F8" s="34" t="n">
        <v>10</v>
      </c>
      <c r="G8" s="34" t="n">
        <v>0</v>
      </c>
      <c r="H8" s="34" t="n">
        <v>1</v>
      </c>
      <c r="I8" s="23">
        <f>SUM(C8:H8)</f>
        <v/>
      </c>
      <c r="J8" s="35">
        <f>SUMIF(Gastos!$G$8:$G$47,B8,Gastos!$F$8:$F$47)</f>
        <v/>
      </c>
      <c r="K8" s="35">
        <f>IF(OR(I8=0,J8=0),"",J8/I8)</f>
        <v/>
      </c>
      <c r="L8" s="36">
        <f>""</f>
        <v/>
      </c>
      <c r="M8" s="35">
        <f>IF(B8&gt;Panel!$G$5,"",SUM(J$8:J8))</f>
        <v/>
      </c>
      <c r="N8" s="33">
        <f>IF(B8&gt;Panel!$G$5,"",IF(J8&gt;Panel!$C$6,"Superado",IF(J8&gt;=Panel!$C$6*Panel!$C$7,"Cerca","Dentro")))</f>
        <v/>
      </c>
      <c r="O8" s="33">
        <f>CHOOSE(MONTH(B8),"Ene","Feb","Mar","Abr","May","Jun","Jul","Ago","Sep","Oct","Nov","Dic")&amp;" "&amp;RIGHT(YEAR(B8),2)</f>
        <v/>
      </c>
    </row>
    <row r="9">
      <c r="B9" s="7">
        <f>EDATE(B8,1)</f>
        <v/>
      </c>
      <c r="C9" s="34" t="n">
        <v>6</v>
      </c>
      <c r="D9" s="34" t="n">
        <v>2</v>
      </c>
      <c r="E9" s="34" t="n">
        <v>4</v>
      </c>
      <c r="F9" s="34" t="n">
        <v>9</v>
      </c>
      <c r="G9" s="34" t="n">
        <v>3</v>
      </c>
      <c r="H9" s="34" t="n">
        <v>2</v>
      </c>
      <c r="I9" s="23">
        <f>SUM(C9:H9)</f>
        <v/>
      </c>
      <c r="J9" s="35">
        <f>SUMIF(Gastos!$G$8:$G$47,B9,Gastos!$F$8:$F$47)</f>
        <v/>
      </c>
      <c r="K9" s="35">
        <f>IF(OR(I9=0,J9=0),"",J9/I9)</f>
        <v/>
      </c>
      <c r="L9" s="36">
        <f>IF(OR(J9=0,J8=0),"",J9/J8-1)</f>
        <v/>
      </c>
      <c r="M9" s="35">
        <f>IF(B9&gt;Panel!$G$5,"",SUM(J$8:J9))</f>
        <v/>
      </c>
      <c r="N9" s="33">
        <f>IF(B9&gt;Panel!$G$5,"",IF(J9&gt;Panel!$C$6,"Superado",IF(J9&gt;=Panel!$C$6*Panel!$C$7,"Cerca","Dentro")))</f>
        <v/>
      </c>
      <c r="O9" s="33">
        <f>CHOOSE(MONTH(B9),"Ene","Feb","Mar","Abr","May","Jun","Jul","Ago","Sep","Oct","Nov","Dic")&amp;" "&amp;RIGHT(YEAR(B9),2)</f>
        <v/>
      </c>
    </row>
    <row r="10">
      <c r="B10" s="7">
        <f>EDATE(B9,1)</f>
        <v/>
      </c>
      <c r="C10" s="34" t="n">
        <v>5</v>
      </c>
      <c r="D10" s="34" t="n">
        <v>4</v>
      </c>
      <c r="E10" s="34" t="n">
        <v>6</v>
      </c>
      <c r="F10" s="34" t="n">
        <v>8</v>
      </c>
      <c r="G10" s="34" t="n">
        <v>2</v>
      </c>
      <c r="H10" s="34" t="n">
        <v>3</v>
      </c>
      <c r="I10" s="23">
        <f>SUM(C10:H10)</f>
        <v/>
      </c>
      <c r="J10" s="35">
        <f>SUMIF(Gastos!$G$8:$G$47,B10,Gastos!$F$8:$F$47)</f>
        <v/>
      </c>
      <c r="K10" s="35">
        <f>IF(OR(I10=0,J10=0),"",J10/I10)</f>
        <v/>
      </c>
      <c r="L10" s="36">
        <f>IF(OR(J10=0,J9=0),"",J10/J9-1)</f>
        <v/>
      </c>
      <c r="M10" s="35">
        <f>IF(B10&gt;Panel!$G$5,"",SUM(J$8:J10))</f>
        <v/>
      </c>
      <c r="N10" s="33">
        <f>IF(B10&gt;Panel!$G$5,"",IF(J10&gt;Panel!$C$6,"Superado",IF(J10&gt;=Panel!$C$6*Panel!$C$7,"Cerca","Dentro")))</f>
        <v/>
      </c>
      <c r="O10" s="33">
        <f>CHOOSE(MONTH(B10),"Ene","Feb","Mar","Abr","May","Jun","Jul","Ago","Sep","Oct","Nov","Dic")&amp;" "&amp;RIGHT(YEAR(B10),2)</f>
        <v/>
      </c>
    </row>
    <row r="11">
      <c r="B11" s="7">
        <f>EDATE(B10,1)</f>
        <v/>
      </c>
      <c r="C11" s="34" t="n">
        <v>9</v>
      </c>
      <c r="D11" s="34" t="n">
        <v>3</v>
      </c>
      <c r="E11" s="34" t="n">
        <v>5</v>
      </c>
      <c r="F11" s="34" t="n">
        <v>10</v>
      </c>
      <c r="G11" s="34" t="n">
        <v>4</v>
      </c>
      <c r="H11" s="34" t="n">
        <v>2</v>
      </c>
      <c r="I11" s="23">
        <f>SUM(C11:H11)</f>
        <v/>
      </c>
      <c r="J11" s="35">
        <f>SUMIF(Gastos!$G$8:$G$47,B11,Gastos!$F$8:$F$47)</f>
        <v/>
      </c>
      <c r="K11" s="35">
        <f>IF(OR(I11=0,J11=0),"",J11/I11)</f>
        <v/>
      </c>
      <c r="L11" s="36">
        <f>IF(OR(J11=0,J10=0),"",J11/J10-1)</f>
        <v/>
      </c>
      <c r="M11" s="35">
        <f>IF(B11&gt;Panel!$G$5,"",SUM(J$8:J11))</f>
        <v/>
      </c>
      <c r="N11" s="33">
        <f>IF(B11&gt;Panel!$G$5,"",IF(J11&gt;Panel!$C$6,"Superado",IF(J11&gt;=Panel!$C$6*Panel!$C$7,"Cerca","Dentro")))</f>
        <v/>
      </c>
      <c r="O11" s="33">
        <f>CHOOSE(MONTH(B11),"Ene","Feb","Mar","Abr","May","Jun","Jul","Ago","Sep","Oct","Nov","Dic")&amp;" "&amp;RIGHT(YEAR(B11),2)</f>
        <v/>
      </c>
    </row>
    <row r="12">
      <c r="B12" s="7">
        <f>EDATE(B11,1)</f>
        <v/>
      </c>
      <c r="C12" s="34" t="n"/>
      <c r="D12" s="34" t="n"/>
      <c r="E12" s="34" t="n"/>
      <c r="F12" s="34" t="n"/>
      <c r="G12" s="34" t="n"/>
      <c r="H12" s="34" t="n"/>
      <c r="I12" s="23">
        <f>SUM(C12:H12)</f>
        <v/>
      </c>
      <c r="J12" s="35">
        <f>SUMIF(Gastos!$G$8:$G$47,B12,Gastos!$F$8:$F$47)</f>
        <v/>
      </c>
      <c r="K12" s="35">
        <f>IF(OR(I12=0,J12=0),"",J12/I12)</f>
        <v/>
      </c>
      <c r="L12" s="36">
        <f>IF(OR(J12=0,J11=0),"",J12/J11-1)</f>
        <v/>
      </c>
      <c r="M12" s="35">
        <f>IF(B12&gt;Panel!$G$5,"",SUM(J$8:J12))</f>
        <v/>
      </c>
      <c r="N12" s="33">
        <f>IF(B12&gt;Panel!$G$5,"",IF(J12&gt;Panel!$C$6,"Superado",IF(J12&gt;=Panel!$C$6*Panel!$C$7,"Cerca","Dentro")))</f>
        <v/>
      </c>
      <c r="O12" s="33">
        <f>CHOOSE(MONTH(B12),"Ene","Feb","Mar","Abr","May","Jun","Jul","Ago","Sep","Oct","Nov","Dic")&amp;" "&amp;RIGHT(YEAR(B12),2)</f>
        <v/>
      </c>
    </row>
    <row r="13">
      <c r="B13" s="7">
        <f>EDATE(B12,1)</f>
        <v/>
      </c>
      <c r="C13" s="34" t="n"/>
      <c r="D13" s="34" t="n"/>
      <c r="E13" s="34" t="n"/>
      <c r="F13" s="34" t="n"/>
      <c r="G13" s="34" t="n"/>
      <c r="H13" s="34" t="n"/>
      <c r="I13" s="23">
        <f>SUM(C13:H13)</f>
        <v/>
      </c>
      <c r="J13" s="35">
        <f>SUMIF(Gastos!$G$8:$G$47,B13,Gastos!$F$8:$F$47)</f>
        <v/>
      </c>
      <c r="K13" s="35">
        <f>IF(OR(I13=0,J13=0),"",J13/I13)</f>
        <v/>
      </c>
      <c r="L13" s="36">
        <f>IF(OR(J13=0,J12=0),"",J13/J12-1)</f>
        <v/>
      </c>
      <c r="M13" s="35">
        <f>IF(B13&gt;Panel!$G$5,"",SUM(J$8:J13))</f>
        <v/>
      </c>
      <c r="N13" s="33">
        <f>IF(B13&gt;Panel!$G$5,"",IF(J13&gt;Panel!$C$6,"Superado",IF(J13&gt;=Panel!$C$6*Panel!$C$7,"Cerca","Dentro")))</f>
        <v/>
      </c>
      <c r="O13" s="33">
        <f>CHOOSE(MONTH(B13),"Ene","Feb","Mar","Abr","May","Jun","Jul","Ago","Sep","Oct","Nov","Dic")&amp;" "&amp;RIGHT(YEAR(B13),2)</f>
        <v/>
      </c>
    </row>
    <row r="14">
      <c r="B14" s="7">
        <f>EDATE(B13,1)</f>
        <v/>
      </c>
      <c r="C14" s="34" t="n"/>
      <c r="D14" s="34" t="n"/>
      <c r="E14" s="34" t="n"/>
      <c r="F14" s="34" t="n"/>
      <c r="G14" s="34" t="n"/>
      <c r="H14" s="34" t="n"/>
      <c r="I14" s="23">
        <f>SUM(C14:H14)</f>
        <v/>
      </c>
      <c r="J14" s="35">
        <f>SUMIF(Gastos!$G$8:$G$47,B14,Gastos!$F$8:$F$47)</f>
        <v/>
      </c>
      <c r="K14" s="35">
        <f>IF(OR(I14=0,J14=0),"",J14/I14)</f>
        <v/>
      </c>
      <c r="L14" s="36">
        <f>IF(OR(J14=0,J13=0),"",J14/J13-1)</f>
        <v/>
      </c>
      <c r="M14" s="35">
        <f>IF(B14&gt;Panel!$G$5,"",SUM(J$8:J14))</f>
        <v/>
      </c>
      <c r="N14" s="33">
        <f>IF(B14&gt;Panel!$G$5,"",IF(J14&gt;Panel!$C$6,"Superado",IF(J14&gt;=Panel!$C$6*Panel!$C$7,"Cerca","Dentro")))</f>
        <v/>
      </c>
      <c r="O14" s="33">
        <f>CHOOSE(MONTH(B14),"Ene","Feb","Mar","Abr","May","Jun","Jul","Ago","Sep","Oct","Nov","Dic")&amp;" "&amp;RIGHT(YEAR(B14),2)</f>
        <v/>
      </c>
    </row>
    <row r="15">
      <c r="B15" s="7">
        <f>EDATE(B14,1)</f>
        <v/>
      </c>
      <c r="C15" s="34" t="n"/>
      <c r="D15" s="34" t="n"/>
      <c r="E15" s="34" t="n"/>
      <c r="F15" s="34" t="n"/>
      <c r="G15" s="34" t="n"/>
      <c r="H15" s="34" t="n"/>
      <c r="I15" s="23">
        <f>SUM(C15:H15)</f>
        <v/>
      </c>
      <c r="J15" s="35">
        <f>SUMIF(Gastos!$G$8:$G$47,B15,Gastos!$F$8:$F$47)</f>
        <v/>
      </c>
      <c r="K15" s="35">
        <f>IF(OR(I15=0,J15=0),"",J15/I15)</f>
        <v/>
      </c>
      <c r="L15" s="36">
        <f>IF(OR(J15=0,J14=0),"",J15/J14-1)</f>
        <v/>
      </c>
      <c r="M15" s="35">
        <f>IF(B15&gt;Panel!$G$5,"",SUM(J$8:J15))</f>
        <v/>
      </c>
      <c r="N15" s="33">
        <f>IF(B15&gt;Panel!$G$5,"",IF(J15&gt;Panel!$C$6,"Superado",IF(J15&gt;=Panel!$C$6*Panel!$C$7,"Cerca","Dentro")))</f>
        <v/>
      </c>
      <c r="O15" s="33">
        <f>CHOOSE(MONTH(B15),"Ene","Feb","Mar","Abr","May","Jun","Jul","Ago","Sep","Oct","Nov","Dic")&amp;" "&amp;RIGHT(YEAR(B15),2)</f>
        <v/>
      </c>
    </row>
    <row r="16">
      <c r="B16" s="7">
        <f>EDATE(B15,1)</f>
        <v/>
      </c>
      <c r="C16" s="34" t="n"/>
      <c r="D16" s="34" t="n"/>
      <c r="E16" s="34" t="n"/>
      <c r="F16" s="34" t="n"/>
      <c r="G16" s="34" t="n"/>
      <c r="H16" s="34" t="n"/>
      <c r="I16" s="23">
        <f>SUM(C16:H16)</f>
        <v/>
      </c>
      <c r="J16" s="35">
        <f>SUMIF(Gastos!$G$8:$G$47,B16,Gastos!$F$8:$F$47)</f>
        <v/>
      </c>
      <c r="K16" s="35">
        <f>IF(OR(I16=0,J16=0),"",J16/I16)</f>
        <v/>
      </c>
      <c r="L16" s="36">
        <f>IF(OR(J16=0,J15=0),"",J16/J15-1)</f>
        <v/>
      </c>
      <c r="M16" s="35">
        <f>IF(B16&gt;Panel!$G$5,"",SUM(J$8:J16))</f>
        <v/>
      </c>
      <c r="N16" s="33">
        <f>IF(B16&gt;Panel!$G$5,"",IF(J16&gt;Panel!$C$6,"Superado",IF(J16&gt;=Panel!$C$6*Panel!$C$7,"Cerca","Dentro")))</f>
        <v/>
      </c>
      <c r="O16" s="33">
        <f>CHOOSE(MONTH(B16),"Ene","Feb","Mar","Abr","May","Jun","Jul","Ago","Sep","Oct","Nov","Dic")&amp;" "&amp;RIGHT(YEAR(B16),2)</f>
        <v/>
      </c>
    </row>
    <row r="17">
      <c r="B17" s="7">
        <f>EDATE(B16,1)</f>
        <v/>
      </c>
      <c r="C17" s="34" t="n"/>
      <c r="D17" s="34" t="n"/>
      <c r="E17" s="34" t="n"/>
      <c r="F17" s="34" t="n"/>
      <c r="G17" s="34" t="n"/>
      <c r="H17" s="34" t="n"/>
      <c r="I17" s="23">
        <f>SUM(C17:H17)</f>
        <v/>
      </c>
      <c r="J17" s="35">
        <f>SUMIF(Gastos!$G$8:$G$47,B17,Gastos!$F$8:$F$47)</f>
        <v/>
      </c>
      <c r="K17" s="35">
        <f>IF(OR(I17=0,J17=0),"",J17/I17)</f>
        <v/>
      </c>
      <c r="L17" s="36">
        <f>IF(OR(J17=0,J16=0),"",J17/J16-1)</f>
        <v/>
      </c>
      <c r="M17" s="35">
        <f>IF(B17&gt;Panel!$G$5,"",SUM(J$8:J17))</f>
        <v/>
      </c>
      <c r="N17" s="33">
        <f>IF(B17&gt;Panel!$G$5,"",IF(J17&gt;Panel!$C$6,"Superado",IF(J17&gt;=Panel!$C$6*Panel!$C$7,"Cerca","Dentro")))</f>
        <v/>
      </c>
      <c r="O17" s="33">
        <f>CHOOSE(MONTH(B17),"Ene","Feb","Mar","Abr","May","Jun","Jul","Ago","Sep","Oct","Nov","Dic")&amp;" "&amp;RIGHT(YEAR(B17),2)</f>
        <v/>
      </c>
    </row>
    <row r="18">
      <c r="B18" s="7">
        <f>EDATE(B17,1)</f>
        <v/>
      </c>
      <c r="C18" s="34" t="n"/>
      <c r="D18" s="34" t="n"/>
      <c r="E18" s="34" t="n"/>
      <c r="F18" s="34" t="n"/>
      <c r="G18" s="34" t="n"/>
      <c r="H18" s="34" t="n"/>
      <c r="I18" s="23">
        <f>SUM(C18:H18)</f>
        <v/>
      </c>
      <c r="J18" s="35">
        <f>SUMIF(Gastos!$G$8:$G$47,B18,Gastos!$F$8:$F$47)</f>
        <v/>
      </c>
      <c r="K18" s="35">
        <f>IF(OR(I18=0,J18=0),"",J18/I18)</f>
        <v/>
      </c>
      <c r="L18" s="36">
        <f>IF(OR(J18=0,J17=0),"",J18/J17-1)</f>
        <v/>
      </c>
      <c r="M18" s="35">
        <f>IF(B18&gt;Panel!$G$5,"",SUM(J$8:J18))</f>
        <v/>
      </c>
      <c r="N18" s="33">
        <f>IF(B18&gt;Panel!$G$5,"",IF(J18&gt;Panel!$C$6,"Superado",IF(J18&gt;=Panel!$C$6*Panel!$C$7,"Cerca","Dentro")))</f>
        <v/>
      </c>
      <c r="O18" s="33">
        <f>CHOOSE(MONTH(B18),"Ene","Feb","Mar","Abr","May","Jun","Jul","Ago","Sep","Oct","Nov","Dic")&amp;" "&amp;RIGHT(YEAR(B18),2)</f>
        <v/>
      </c>
    </row>
    <row r="19">
      <c r="B19" s="7">
        <f>EDATE(B18,1)</f>
        <v/>
      </c>
      <c r="C19" s="34" t="n"/>
      <c r="D19" s="34" t="n"/>
      <c r="E19" s="34" t="n"/>
      <c r="F19" s="34" t="n"/>
      <c r="G19" s="34" t="n"/>
      <c r="H19" s="34" t="n"/>
      <c r="I19" s="23">
        <f>SUM(C19:H19)</f>
        <v/>
      </c>
      <c r="J19" s="35">
        <f>SUMIF(Gastos!$G$8:$G$47,B19,Gastos!$F$8:$F$47)</f>
        <v/>
      </c>
      <c r="K19" s="35">
        <f>IF(OR(I19=0,J19=0),"",J19/I19)</f>
        <v/>
      </c>
      <c r="L19" s="36">
        <f>IF(OR(J19=0,J18=0),"",J19/J18-1)</f>
        <v/>
      </c>
      <c r="M19" s="35">
        <f>IF(B19&gt;Panel!$G$5,"",SUM(J$8:J19))</f>
        <v/>
      </c>
      <c r="N19" s="33">
        <f>IF(B19&gt;Panel!$G$5,"",IF(J19&gt;Panel!$C$6,"Superado",IF(J19&gt;=Panel!$C$6*Panel!$C$7,"Cerca","Dentro")))</f>
        <v/>
      </c>
      <c r="O19" s="33">
        <f>CHOOSE(MONTH(B19),"Ene","Feb","Mar","Abr","May","Jun","Jul","Ago","Sep","Oct","Nov","Dic")&amp;" "&amp;RIGHT(YEAR(B19),2)</f>
        <v/>
      </c>
    </row>
    <row r="20">
      <c r="B20" s="24" t="inlineStr">
        <is>
          <t>Total</t>
        </is>
      </c>
      <c r="C20" s="27">
        <f>SUM(C8:C19)</f>
        <v/>
      </c>
      <c r="D20" s="27">
        <f>SUM(D8:D19)</f>
        <v/>
      </c>
      <c r="E20" s="27">
        <f>SUM(E8:E19)</f>
        <v/>
      </c>
      <c r="F20" s="27">
        <f>SUM(F8:F19)</f>
        <v/>
      </c>
      <c r="G20" s="27">
        <f>SUM(G8:G19)</f>
        <v/>
      </c>
      <c r="H20" s="27">
        <f>SUM(H8:H19)</f>
        <v/>
      </c>
      <c r="I20" s="27">
        <f>SUM(I8:I19)</f>
        <v/>
      </c>
      <c r="J20" s="25">
        <f>SUM(J8:J19)</f>
        <v/>
      </c>
      <c r="K20" s="25">
        <f>IFERROR(SUMIF(I8:I19,"&gt;0",J8:J19)/I20,"")</f>
        <v/>
      </c>
      <c r="L20" s="24" t="inlineStr"/>
      <c r="M20" s="24" t="inlineStr"/>
      <c r="N20" s="24" t="inlineStr"/>
      <c r="O20" s="24" t="inlineStr"/>
    </row>
    <row r="22">
      <c r="B22" s="10" t="inlineStr">
        <is>
          <t>El coste por sesión divide el gasto del mes entre las sesiones anotadas; si un mes no tiene sesiones queda en blanco. La variación se calcula solo entre meses con gasto.</t>
        </is>
      </c>
    </row>
    <row r="23">
      <c r="B23" s="10" t="inlineStr">
        <is>
          <t>La columna «Etiqueta gráfico» alimenta los gráficos del Panel; el primer mes se cambia en Panel &gt; «Mes de inicio».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O3"/>
    <mergeCell ref="B2:O2"/>
  </mergeCells>
  <conditionalFormatting sqref="N8:N19">
    <cfRule type="cellIs" priority="1" operator="equal" dxfId="1">
      <formula>"Dentro"</formula>
    </cfRule>
    <cfRule type="cellIs" priority="2" operator="equal" dxfId="2">
      <formula>"Cerca"</formula>
    </cfRule>
    <cfRule type="cellIs" priority="3" operator="equal" dxfId="0">
      <formula>"Superado"</formula>
    </cfRule>
  </conditionalFormatting>
  <conditionalFormatting sqref="L8:L19">
    <cfRule type="expression" priority="4" dxfId="0">
      <formula>AND(ISNUMBER(L8),L8&gt;0)</formula>
    </cfRule>
    <cfRule type="expression" priority="5" dxfId="1">
      <formula>AND(ISNUMBER(L8),L8&lt;0)</formula>
    </cfRule>
  </conditionalFormatting>
  <conditionalFormatting sqref="J8:J19">
    <cfRule type="dataBar" priority="6">
      <dataBar>
        <cfvo type="num" val="0"/>
        <cfvo type="max"/>
        <color rgb="0010B981"/>
      </dataBar>
    </cfRule>
  </conditionalFormatting>
  <dataValidations count="1">
    <dataValidation sqref="C8:H19" showDropDown="0" showInputMessage="0" showErrorMessage="1" allowBlank="1" errorTitle="Sesiones" error="Escribe un número entero de sesiones (0 a 100)." type="whole" operator="between">
      <formula1>0</formula1>
      <formula2>100</formula2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Control de gastos de deporte y equipamiento · Cómo usarlo</t>
        </is>
      </c>
    </row>
    <row r="3">
      <c r="B3" s="3" t="inlineStr">
        <is>
          <t>Plantilla gratuita de Plantillas de Cálculo · plantillasdecalculo.com</t>
        </is>
      </c>
    </row>
    <row r="5">
      <c r="B5" s="18" t="inlineStr">
        <is>
          <t>CÓMO USARLA</t>
        </is>
      </c>
    </row>
    <row r="6" ht="30" customHeight="1">
      <c r="B6" s="37" t="inlineStr">
        <is>
          <t>1.  En la hoja «Panel» elige el mes de inicio del análisis (se usan 12 meses seguidos), tu presupuesto mensual para deporte y el porcentaje a partir del cual quieres un aviso «Cerca».</t>
        </is>
      </c>
    </row>
    <row r="7" ht="30" customHeight="1">
      <c r="B7" s="37" t="inlineStr">
        <is>
          <t>2.  En «Gastos» anota una fila por cada gasto: fecha, concepto, deporte y categoría (desplegables) e importe. Ya hay 19 ejemplos ficticios que puedes borrar.</t>
        </is>
      </c>
    </row>
    <row r="8" ht="30" customHeight="1">
      <c r="B8" s="37" t="inlineStr">
        <is>
          <t>3.  Comprueba la columna «Revisión»: «OK» es correcto, «Faltan datos» indica una celda vacía y «Fuera de periodo» que la fecha cae fuera de los 12 meses analizados.</t>
        </is>
      </c>
    </row>
    <row r="9" ht="30" customHeight="1">
      <c r="B9" s="37" t="inlineStr">
        <is>
          <t>4.  En «Meses» escribe, mes a mes, cuántas sesiones has hecho de cada deporte (entrenos, partidos, salidas). Con ellas se calcula el coste por sesión.</t>
        </is>
      </c>
    </row>
    <row r="10" ht="30" customHeight="1">
      <c r="B10" s="37" t="inlineStr">
        <is>
          <t>5.  Revisa en «Meses» el gasto de cada mes, su variación respecto al anterior, el gasto acumulado y el estado frente al presupuesto (Dentro, Cerca o Superado).</t>
        </is>
      </c>
    </row>
    <row r="11" ht="30" customHeight="1">
      <c r="B11" s="37" t="inlineStr">
        <is>
          <t>6.  Abre el «Panel»: 8 indicadores, la tabla por deporte, la tabla por categoría y los dos gráficos de barras (gasto por mes y por categoría).</t>
        </is>
      </c>
    </row>
    <row r="12" ht="30" customHeight="1">
      <c r="B12" s="37" t="inlineStr">
        <is>
          <t>7.  Si necesitas más deportes o categorías, muestra la hoja oculta «Listas» (clic derecho sobre una pestaña &gt; Mostrar) y cambia los nombres; el resto se actualiza solo.</t>
        </is>
      </c>
    </row>
    <row r="13" ht="30" customHeight="1">
      <c r="B13" s="37" t="inlineStr">
        <is>
          <t>8.  Hay 40 filas preparadas en «Gastos». Para empezar de cero, borra solo las celdas crema (fecha, concepto, deporte, categoría, importe y sesiones).</t>
        </is>
      </c>
    </row>
    <row r="15">
      <c r="B15" s="18" t="inlineStr">
        <is>
          <t>CONSEJOS</t>
        </is>
      </c>
    </row>
    <row r="16" ht="30" customHeight="1">
      <c r="B16" s="37" t="inlineStr">
        <is>
          <t>•  Los gastos recurrentes (cuota del gimnasio, abono de piscina) anótalos cada mes para que el presupuesto refleje la realidad.</t>
        </is>
      </c>
    </row>
    <row r="17" ht="30" customHeight="1">
      <c r="B17" s="37" t="inlineStr">
        <is>
          <t>•  El coste por sesión mezcla gasto en equipamiento y cuotas; una compra grande en un mes eleva ese mes aunque el material dure años.</t>
        </is>
      </c>
    </row>
    <row r="18" ht="30" customHeight="1">
      <c r="B18" s="37" t="inlineStr">
        <is>
          <t>•  Si un gasto sirve para varios deportes, repártelo en dos filas con el importe dividido o asígnalo al deporte principal.</t>
        </is>
      </c>
    </row>
    <row r="19" ht="30" customHeight="1">
      <c r="B19" s="37" t="inlineStr">
        <is>
          <t>•  El presupuesto de 180 € y los importes de la hoja «Gastos» son ejemplos ficticios totalmente editables.</t>
        </is>
      </c>
    </row>
    <row r="20" ht="30" customHeight="1">
      <c r="B20" s="37" t="inlineStr">
        <is>
          <t>•  Las hojas están protegidas sin contraseña; para ampliar o cambiar fórmulas ve a Revisar &gt; Desproteger hoja.</t>
        </is>
      </c>
    </row>
    <row r="22">
      <c r="B22" s="10" t="inlineStr">
        <is>
          <t>Las celdas con fondo crema y texto azul son para rellenar; las verdes se calculan solas.</t>
        </is>
      </c>
    </row>
    <row r="24" ht="44" customHeight="1">
      <c r="B24" s="38" t="inlineStr">
        <is>
          <t>Aviso: esta plantilla es una herramienta de registro y organización personal de gastos. No constituye asesoramiento financiero ni sustituye el consejo de un profesional sanitario o deportivo sobre tu actividad física.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Deporte</t>
        </is>
      </c>
      <c r="B1" t="inlineStr">
        <is>
          <t>Categoría</t>
        </is>
      </c>
    </row>
    <row r="2">
      <c r="A2" t="inlineStr">
        <is>
          <t>Running</t>
        </is>
      </c>
      <c r="B2" t="inlineStr">
        <is>
          <t>Cuotas y abonos</t>
        </is>
      </c>
    </row>
    <row r="3">
      <c r="A3" t="inlineStr">
        <is>
          <t>Ciclismo</t>
        </is>
      </c>
      <c r="B3" t="inlineStr">
        <is>
          <t>Material</t>
        </is>
      </c>
    </row>
    <row r="4">
      <c r="A4" t="inlineStr">
        <is>
          <t>Natación</t>
        </is>
      </c>
      <c r="B4" t="inlineStr">
        <is>
          <t>Inscripciones</t>
        </is>
      </c>
    </row>
    <row r="5">
      <c r="A5" t="inlineStr">
        <is>
          <t>Gimnasio</t>
        </is>
      </c>
      <c r="B5" t="inlineStr">
        <is>
          <t>Ropa y calzado</t>
        </is>
      </c>
    </row>
    <row r="6">
      <c r="A6" t="inlineStr">
        <is>
          <t>Pádel</t>
        </is>
      </c>
      <c r="B6" t="inlineStr">
        <is>
          <t>Clases y alquileres</t>
        </is>
      </c>
    </row>
    <row r="7">
      <c r="A7" t="inlineStr">
        <is>
          <t>Montaña</t>
        </is>
      </c>
      <c r="B7" t="inlineStr">
        <is>
          <t>Desplazamientos</t>
        </is>
      </c>
    </row>
    <row r="8">
      <c r="B8" t="inlineStr">
        <is>
          <t>Otros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2026-10-03T09:38:56Z</dcterms:created>
  <dcterms:modified xmlns:dcterms="http://purl.org/dc/terms/" xmlns:xsi="http://www.w3.org/2001/XMLSchema-instance" xsi:type="dcterms:W3CDTF">2026-10-03T09:38:56Z</dcterms:modified>
</cp:coreProperties>
</file>