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ntregas" sheetId="2" state="visible" r:id="rId2"/>
    <sheet xmlns:r="http://schemas.openxmlformats.org/officeDocument/2006/relationships" name="Material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#,##0.00 &quot;€&quot;"/>
    <numFmt numFmtId="167" formatCode="0.00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color rgb="001D4ED8"/>
      <sz val="10"/>
    </font>
    <font>
      <name val="Arial"/>
      <color rgb="006B7280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color rgb="006B7280"/>
      <sz val="9"/>
    </font>
    <font>
      <name val="Arial"/>
      <i val="1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5" fillId="3" borderId="1" applyAlignment="1" applyProtection="1" pivotButton="0" quotePrefix="0" xfId="0">
      <alignment horizontal="center" vertical="center"/>
      <protection locked="0" hidden="0"/>
    </xf>
    <xf numFmtId="1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167" fontId="8" fillId="0" borderId="1" applyAlignment="1" pivotButton="0" quotePrefix="0" xfId="0">
      <alignment vertical="center"/>
    </xf>
    <xf numFmtId="1" fontId="4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11" fillId="4" borderId="1" applyAlignment="1" pivotButton="0" quotePrefix="0" xfId="0">
      <alignment horizontal="center" vertical="center" wrapText="1"/>
    </xf>
    <xf numFmtId="0" fontId="5" fillId="3" borderId="1" applyAlignment="1" applyProtection="1" pivotButton="0" quotePrefix="0" xfId="0">
      <alignment vertical="center"/>
      <protection locked="0" hidden="0"/>
    </xf>
    <xf numFmtId="0" fontId="10" fillId="0" borderId="1" applyAlignment="1" pivotButton="0" quotePrefix="0" xfId="0">
      <alignment vertical="center"/>
    </xf>
    <xf numFmtId="167" fontId="10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1" fontId="5" fillId="3" borderId="1" applyAlignment="1" applyProtection="1" pivotButton="0" quotePrefix="0" xfId="0">
      <alignment horizontal="center" vertical="center"/>
      <protection locked="0" hidden="0"/>
    </xf>
    <xf numFmtId="0" fontId="6" fillId="0" borderId="0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164" fontId="5" fillId="3" borderId="1" applyAlignment="1" applyProtection="1" pivotButton="0" quotePrefix="0" xfId="0">
      <alignment horizontal="center" vertical="center"/>
      <protection locked="0" hidden="0"/>
    </xf>
    <xf numFmtId="166" fontId="5" fillId="3" borderId="1" applyAlignment="1" applyProtection="1" pivotButton="0" quotePrefix="0" xfId="0">
      <alignment horizontal="center" vertical="center"/>
      <protection locked="0" hidden="0"/>
    </xf>
    <xf numFmtId="9" fontId="4" fillId="0" borderId="1" applyAlignment="1" pivotButton="0" quotePrefix="0" xfId="0">
      <alignment horizontal="center" vertical="center"/>
    </xf>
    <xf numFmtId="166" fontId="8" fillId="0" borderId="1" applyAlignment="1" pivotButton="0" quotePrefix="0" xfId="0">
      <alignment horizontal="center" vertical="center"/>
    </xf>
    <xf numFmtId="0" fontId="9" fillId="5" borderId="1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9" fontId="9" fillId="5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E5E7EB"/>
          <bgColor rgb="00E5E7EB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Alumnos que han entregado y que faltan por artículo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'Material'!H7</f>
            </strRef>
          </tx>
          <spPr>
            <a:ln xmlns:a="http://schemas.openxmlformats.org/drawingml/2006/main">
              <a:prstDash val="solid"/>
            </a:ln>
          </spPr>
          <cat>
            <numRef>
              <f>'Material'!$C$8:$C$15</f>
            </numRef>
          </cat>
          <val>
            <numRef>
              <f>'Material'!$H$8:$H$15</f>
            </numRef>
          </val>
        </ser>
        <ser>
          <idx val="1"/>
          <order val="1"/>
          <tx>
            <strRef>
              <f>'Material'!I7</f>
            </strRef>
          </tx>
          <spPr>
            <a:ln xmlns:a="http://schemas.openxmlformats.org/drawingml/2006/main">
              <a:prstDash val="solid"/>
            </a:ln>
          </spPr>
          <cat>
            <numRef>
              <f>'Material'!$C$8:$C$15</f>
            </numRef>
          </cat>
          <val>
            <numRef>
              <f>'Material'!$I$8:$I$15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26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5" customWidth="1" min="3" max="3"/>
    <col width="13" customWidth="1" min="4" max="4"/>
    <col width="13" customWidth="1" min="5" max="5"/>
    <col width="14" customWidth="1" min="6" max="6"/>
    <col width="36" customWidth="1" min="7" max="7"/>
    <col width="14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 material escolar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Cuánto material se ha entregado, qué artículos van más lentos y a qué familias conviene recordárselo.</t>
        </is>
      </c>
    </row>
    <row r="5" ht="30" customHeight="1">
      <c r="B5" s="4" t="inlineStr">
        <is>
          <t>ALUMNADO</t>
        </is>
      </c>
      <c r="C5" s="4" t="inlineStr">
        <is>
          <t>ARTÍCULOS EN LA LISTA</t>
        </is>
      </c>
      <c r="D5" s="4" t="inlineStr">
        <is>
          <t>% DE ENTREGA GLOBAL</t>
        </is>
      </c>
      <c r="F5" s="4" t="inlineStr">
        <is>
          <t>CON TODO ENTREGADO</t>
        </is>
      </c>
      <c r="G5" s="4" t="inlineStr">
        <is>
          <t>ALUMNOS CON ALGO PENDIENTE</t>
        </is>
      </c>
      <c r="H5" s="4" t="inlineStr">
        <is>
          <t>ARTÍCULOS PENDIENTES</t>
        </is>
      </c>
    </row>
    <row r="6" ht="36" customHeight="1">
      <c r="B6" s="5">
        <f>Entregas!D5</f>
        <v/>
      </c>
      <c r="C6" s="5">
        <f>Entregas!G5</f>
        <v/>
      </c>
      <c r="D6" s="6">
        <f>IF(SUM(Entregas!L8:L47)=0,0,SUM(Entregas!M8:M47)/SUM(Entregas!L8:L47))</f>
        <v/>
      </c>
      <c r="F6" s="5">
        <f>COUNTIF(Entregas!P8:P47,"Completo")</f>
        <v/>
      </c>
      <c r="G6" s="5">
        <f>COUNTIF(Entregas!P8:P47,"Parcial")+COUNTIF(Entregas!P8:P47,"Sin entregar")</f>
        <v/>
      </c>
      <c r="H6" s="5">
        <f>SUM(Entregas!N8:N47)</f>
        <v/>
      </c>
    </row>
    <row r="8">
      <c r="B8" s="7" t="inlineStr">
        <is>
          <t>AVANCE POR GRUPO</t>
        </is>
      </c>
      <c r="F8" s="7" t="inlineStr">
        <is>
          <t>ESTADO DE LOS PLAZOS</t>
        </is>
      </c>
    </row>
    <row r="9" ht="26" customHeight="1">
      <c r="B9" s="8" t="inlineStr">
        <is>
          <t>Grupo</t>
        </is>
      </c>
      <c r="C9" s="8" t="inlineStr">
        <is>
          <t>Alumnos</t>
        </is>
      </c>
      <c r="D9" s="8" t="inlineStr">
        <is>
          <t>% entrega</t>
        </is>
      </c>
      <c r="E9" s="8" t="inlineStr">
        <is>
          <t>Pendientes</t>
        </is>
      </c>
      <c r="F9" s="8" t="inlineStr">
        <is>
          <t>Estado</t>
        </is>
      </c>
      <c r="G9" s="8" t="inlineStr">
        <is>
          <t>Artículos</t>
        </is>
      </c>
    </row>
    <row r="10">
      <c r="B10" s="9" t="inlineStr">
        <is>
          <t>1º A</t>
        </is>
      </c>
      <c r="C10" s="10">
        <f>IF(B10="","",COUNTIF(Entregas!C8:C47,B10))</f>
        <v/>
      </c>
      <c r="D10" s="11">
        <f>IF(B10="","",IFERROR(SUMIF(Entregas!C8:C47,B10,Entregas!M8:M47)/SUMIF(Entregas!C8:C47,B10,Entregas!L8:L47),0))</f>
        <v/>
      </c>
      <c r="E10" s="10">
        <f>IF(B10="","",SUMIF(Entregas!C8:C47,B10,Entregas!N8:N47))</f>
        <v/>
      </c>
      <c r="F10" s="12" t="inlineStr">
        <is>
          <t>Vencido</t>
        </is>
      </c>
      <c r="G10" s="10">
        <f>COUNTIF(Material!$M$8:$M$15,F10)</f>
        <v/>
      </c>
    </row>
    <row r="11">
      <c r="B11" s="9" t="inlineStr">
        <is>
          <t>1º B</t>
        </is>
      </c>
      <c r="C11" s="10">
        <f>IF(B11="","",COUNTIF(Entregas!C8:C47,B11))</f>
        <v/>
      </c>
      <c r="D11" s="11">
        <f>IF(B11="","",IFERROR(SUMIF(Entregas!C8:C47,B11,Entregas!M8:M47)/SUMIF(Entregas!C8:C47,B11,Entregas!L8:L47),0))</f>
        <v/>
      </c>
      <c r="E11" s="10">
        <f>IF(B11="","",SUMIF(Entregas!C8:C47,B11,Entregas!N8:N47))</f>
        <v/>
      </c>
      <c r="F11" s="12" t="inlineStr">
        <is>
          <t>Urgente</t>
        </is>
      </c>
      <c r="G11" s="10">
        <f>COUNTIF(Material!$M$8:$M$15,F11)</f>
        <v/>
      </c>
    </row>
    <row r="12">
      <c r="B12" s="9" t="inlineStr">
        <is>
          <t>1º C</t>
        </is>
      </c>
      <c r="C12" s="10">
        <f>IF(B12="","",COUNTIF(Entregas!C8:C47,B12))</f>
        <v/>
      </c>
      <c r="D12" s="11">
        <f>IF(B12="","",IFERROR(SUMIF(Entregas!C8:C47,B12,Entregas!M8:M47)/SUMIF(Entregas!C8:C47,B12,Entregas!L8:L47),0))</f>
        <v/>
      </c>
      <c r="E12" s="10">
        <f>IF(B12="","",SUMIF(Entregas!C8:C47,B12,Entregas!N8:N47))</f>
        <v/>
      </c>
      <c r="F12" s="12" t="inlineStr">
        <is>
          <t>En plazo</t>
        </is>
      </c>
      <c r="G12" s="10">
        <f>COUNTIF(Material!$M$8:$M$15,F12)</f>
        <v/>
      </c>
    </row>
    <row r="13">
      <c r="B13" s="9" t="n"/>
      <c r="C13" s="10">
        <f>IF(B13="","",COUNTIF(Entregas!C8:C47,B13))</f>
        <v/>
      </c>
      <c r="D13" s="11">
        <f>IF(B13="","",IFERROR(SUMIF(Entregas!C8:C47,B13,Entregas!M8:M47)/SUMIF(Entregas!C8:C47,B13,Entregas!L8:L47),0))</f>
        <v/>
      </c>
      <c r="E13" s="10">
        <f>IF(B13="","",SUMIF(Entregas!C8:C47,B13,Entregas!N8:N47))</f>
        <v/>
      </c>
      <c r="F13" s="12" t="inlineStr">
        <is>
          <t>Completo</t>
        </is>
      </c>
      <c r="G13" s="10">
        <f>COUNTIF(Material!$M$8:$M$15,F13)</f>
        <v/>
      </c>
    </row>
    <row r="15">
      <c r="B15" s="7" t="inlineStr">
        <is>
          <t>ALUMNOS CON MÁS MATERIAL PENDIENTE (RECORDATORIOS)</t>
        </is>
      </c>
    </row>
    <row r="16" ht="26" customHeight="1">
      <c r="B16" s="8" t="inlineStr">
        <is>
          <t>Alumno/a</t>
        </is>
      </c>
      <c r="C16" s="8" t="inlineStr">
        <is>
          <t>Grupo</t>
        </is>
      </c>
      <c r="D16" s="8" t="inlineStr">
        <is>
          <t>Pendientes</t>
        </is>
      </c>
      <c r="E16" s="8" t="inlineStr">
        <is>
          <t>% entrega</t>
        </is>
      </c>
      <c r="F16" s="8" t="inlineStr">
        <is>
          <t>Situación</t>
        </is>
      </c>
      <c r="G16" s="8" t="inlineStr">
        <is>
          <t>Qué falta</t>
        </is>
      </c>
    </row>
    <row r="17">
      <c r="B17" s="13">
        <f>IF($J17="","",INDEX(Entregas!$B$8:$B$47,MATCH($J17,Entregas!$S$8:$S$47,0)))</f>
        <v/>
      </c>
      <c r="C17" s="14">
        <f>IF($J17="","",INDEX(Entregas!$C$8:$C$47,MATCH($J17,Entregas!$S$8:$S$47,0)))</f>
        <v/>
      </c>
      <c r="D17" s="10">
        <f>IF($J17="","",INDEX(Entregas!$N$8:$N$47,MATCH($J17,Entregas!$S$8:$S$47,0)))</f>
        <v/>
      </c>
      <c r="E17" s="11">
        <f>IF($J17="","",INDEX(Entregas!$O$8:$O$47,MATCH($J17,Entregas!$S$8:$S$47,0)))</f>
        <v/>
      </c>
      <c r="F17" s="14">
        <f>IF($J17="","",INDEX(Entregas!$P$8:$P$47,MATCH($J17,Entregas!$S$8:$S$47,0)))</f>
        <v/>
      </c>
      <c r="G17" s="13">
        <f>IF($J17="","",INDEX(Entregas!$Q$8:$Q$47,MATCH($J17,Entregas!$S$8:$S$47,0)))</f>
        <v/>
      </c>
      <c r="J17" s="15">
        <f>IFERROR(LARGE(Entregas!S8:S47,1),"")</f>
        <v/>
      </c>
    </row>
    <row r="18">
      <c r="B18" s="13">
        <f>IF($J18="","",INDEX(Entregas!$B$8:$B$47,MATCH($J18,Entregas!$S$8:$S$47,0)))</f>
        <v/>
      </c>
      <c r="C18" s="14">
        <f>IF($J18="","",INDEX(Entregas!$C$8:$C$47,MATCH($J18,Entregas!$S$8:$S$47,0)))</f>
        <v/>
      </c>
      <c r="D18" s="10">
        <f>IF($J18="","",INDEX(Entregas!$N$8:$N$47,MATCH($J18,Entregas!$S$8:$S$47,0)))</f>
        <v/>
      </c>
      <c r="E18" s="11">
        <f>IF($J18="","",INDEX(Entregas!$O$8:$O$47,MATCH($J18,Entregas!$S$8:$S$47,0)))</f>
        <v/>
      </c>
      <c r="F18" s="14">
        <f>IF($J18="","",INDEX(Entregas!$P$8:$P$47,MATCH($J18,Entregas!$S$8:$S$47,0)))</f>
        <v/>
      </c>
      <c r="G18" s="13">
        <f>IF($J18="","",INDEX(Entregas!$Q$8:$Q$47,MATCH($J18,Entregas!$S$8:$S$47,0)))</f>
        <v/>
      </c>
      <c r="J18" s="15">
        <f>IFERROR(LARGE(Entregas!S8:S47,2),"")</f>
        <v/>
      </c>
    </row>
    <row r="19">
      <c r="B19" s="13">
        <f>IF($J19="","",INDEX(Entregas!$B$8:$B$47,MATCH($J19,Entregas!$S$8:$S$47,0)))</f>
        <v/>
      </c>
      <c r="C19" s="14">
        <f>IF($J19="","",INDEX(Entregas!$C$8:$C$47,MATCH($J19,Entregas!$S$8:$S$47,0)))</f>
        <v/>
      </c>
      <c r="D19" s="10">
        <f>IF($J19="","",INDEX(Entregas!$N$8:$N$47,MATCH($J19,Entregas!$S$8:$S$47,0)))</f>
        <v/>
      </c>
      <c r="E19" s="11">
        <f>IF($J19="","",INDEX(Entregas!$O$8:$O$47,MATCH($J19,Entregas!$S$8:$S$47,0)))</f>
        <v/>
      </c>
      <c r="F19" s="14">
        <f>IF($J19="","",INDEX(Entregas!$P$8:$P$47,MATCH($J19,Entregas!$S$8:$S$47,0)))</f>
        <v/>
      </c>
      <c r="G19" s="13">
        <f>IF($J19="","",INDEX(Entregas!$Q$8:$Q$47,MATCH($J19,Entregas!$S$8:$S$47,0)))</f>
        <v/>
      </c>
      <c r="J19" s="15">
        <f>IFERROR(LARGE(Entregas!S8:S47,3),"")</f>
        <v/>
      </c>
    </row>
    <row r="20">
      <c r="B20" s="13">
        <f>IF($J20="","",INDEX(Entregas!$B$8:$B$47,MATCH($J20,Entregas!$S$8:$S$47,0)))</f>
        <v/>
      </c>
      <c r="C20" s="14">
        <f>IF($J20="","",INDEX(Entregas!$C$8:$C$47,MATCH($J20,Entregas!$S$8:$S$47,0)))</f>
        <v/>
      </c>
      <c r="D20" s="10">
        <f>IF($J20="","",INDEX(Entregas!$N$8:$N$47,MATCH($J20,Entregas!$S$8:$S$47,0)))</f>
        <v/>
      </c>
      <c r="E20" s="11">
        <f>IF($J20="","",INDEX(Entregas!$O$8:$O$47,MATCH($J20,Entregas!$S$8:$S$47,0)))</f>
        <v/>
      </c>
      <c r="F20" s="14">
        <f>IF($J20="","",INDEX(Entregas!$P$8:$P$47,MATCH($J20,Entregas!$S$8:$S$47,0)))</f>
        <v/>
      </c>
      <c r="G20" s="13">
        <f>IF($J20="","",INDEX(Entregas!$Q$8:$Q$47,MATCH($J20,Entregas!$S$8:$S$47,0)))</f>
        <v/>
      </c>
      <c r="J20" s="15">
        <f>IFERROR(LARGE(Entregas!S8:S47,4),"")</f>
        <v/>
      </c>
    </row>
    <row r="21">
      <c r="B21" s="13">
        <f>IF($J21="","",INDEX(Entregas!$B$8:$B$47,MATCH($J21,Entregas!$S$8:$S$47,0)))</f>
        <v/>
      </c>
      <c r="C21" s="14">
        <f>IF($J21="","",INDEX(Entregas!$C$8:$C$47,MATCH($J21,Entregas!$S$8:$S$47,0)))</f>
        <v/>
      </c>
      <c r="D21" s="10">
        <f>IF($J21="","",INDEX(Entregas!$N$8:$N$47,MATCH($J21,Entregas!$S$8:$S$47,0)))</f>
        <v/>
      </c>
      <c r="E21" s="11">
        <f>IF($J21="","",INDEX(Entregas!$O$8:$O$47,MATCH($J21,Entregas!$S$8:$S$47,0)))</f>
        <v/>
      </c>
      <c r="F21" s="14">
        <f>IF($J21="","",INDEX(Entregas!$P$8:$P$47,MATCH($J21,Entregas!$S$8:$S$47,0)))</f>
        <v/>
      </c>
      <c r="G21" s="13">
        <f>IF($J21="","",INDEX(Entregas!$Q$8:$Q$47,MATCH($J21,Entregas!$S$8:$S$47,0)))</f>
        <v/>
      </c>
      <c r="J21" s="15">
        <f>IFERROR(LARGE(Entregas!S8:S47,5),"")</f>
        <v/>
      </c>
    </row>
    <row r="22">
      <c r="B22" s="13">
        <f>IF($J22="","",INDEX(Entregas!$B$8:$B$47,MATCH($J22,Entregas!$S$8:$S$47,0)))</f>
        <v/>
      </c>
      <c r="C22" s="14">
        <f>IF($J22="","",INDEX(Entregas!$C$8:$C$47,MATCH($J22,Entregas!$S$8:$S$47,0)))</f>
        <v/>
      </c>
      <c r="D22" s="10">
        <f>IF($J22="","",INDEX(Entregas!$N$8:$N$47,MATCH($J22,Entregas!$S$8:$S$47,0)))</f>
        <v/>
      </c>
      <c r="E22" s="11">
        <f>IF($J22="","",INDEX(Entregas!$O$8:$O$47,MATCH($J22,Entregas!$S$8:$S$47,0)))</f>
        <v/>
      </c>
      <c r="F22" s="14">
        <f>IF($J22="","",INDEX(Entregas!$P$8:$P$47,MATCH($J22,Entregas!$S$8:$S$47,0)))</f>
        <v/>
      </c>
      <c r="G22" s="13">
        <f>IF($J22="","",INDEX(Entregas!$Q$8:$Q$47,MATCH($J22,Entregas!$S$8:$S$47,0)))</f>
        <v/>
      </c>
      <c r="J22" s="15">
        <f>IFERROR(LARGE(Entregas!S8:S47,6),"")</f>
        <v/>
      </c>
    </row>
    <row r="23">
      <c r="B23" s="13">
        <f>IF($J23="","",INDEX(Entregas!$B$8:$B$47,MATCH($J23,Entregas!$S$8:$S$47,0)))</f>
        <v/>
      </c>
      <c r="C23" s="14">
        <f>IF($J23="","",INDEX(Entregas!$C$8:$C$47,MATCH($J23,Entregas!$S$8:$S$47,0)))</f>
        <v/>
      </c>
      <c r="D23" s="10">
        <f>IF($J23="","",INDEX(Entregas!$N$8:$N$47,MATCH($J23,Entregas!$S$8:$S$47,0)))</f>
        <v/>
      </c>
      <c r="E23" s="11">
        <f>IF($J23="","",INDEX(Entregas!$O$8:$O$47,MATCH($J23,Entregas!$S$8:$S$47,0)))</f>
        <v/>
      </c>
      <c r="F23" s="14">
        <f>IF($J23="","",INDEX(Entregas!$P$8:$P$47,MATCH($J23,Entregas!$S$8:$S$47,0)))</f>
        <v/>
      </c>
      <c r="G23" s="13">
        <f>IF($J23="","",INDEX(Entregas!$Q$8:$Q$47,MATCH($J23,Entregas!$S$8:$S$47,0)))</f>
        <v/>
      </c>
      <c r="J23" s="15">
        <f>IFERROR(LARGE(Entregas!S8:S47,7),"")</f>
        <v/>
      </c>
    </row>
    <row r="24">
      <c r="B24" s="13">
        <f>IF($J24="","",INDEX(Entregas!$B$8:$B$47,MATCH($J24,Entregas!$S$8:$S$47,0)))</f>
        <v/>
      </c>
      <c r="C24" s="14">
        <f>IF($J24="","",INDEX(Entregas!$C$8:$C$47,MATCH($J24,Entregas!$S$8:$S$47,0)))</f>
        <v/>
      </c>
      <c r="D24" s="10">
        <f>IF($J24="","",INDEX(Entregas!$N$8:$N$47,MATCH($J24,Entregas!$S$8:$S$47,0)))</f>
        <v/>
      </c>
      <c r="E24" s="11">
        <f>IF($J24="","",INDEX(Entregas!$O$8:$O$47,MATCH($J24,Entregas!$S$8:$S$47,0)))</f>
        <v/>
      </c>
      <c r="F24" s="14">
        <f>IF($J24="","",INDEX(Entregas!$P$8:$P$47,MATCH($J24,Entregas!$S$8:$S$47,0)))</f>
        <v/>
      </c>
      <c r="G24" s="13">
        <f>IF($J24="","",INDEX(Entregas!$Q$8:$Q$47,MATCH($J24,Entregas!$S$8:$S$47,0)))</f>
        <v/>
      </c>
      <c r="J24" s="15">
        <f>IFERROR(LARGE(Entregas!S8:S47,8),"")</f>
        <v/>
      </c>
    </row>
    <row r="26">
      <c r="B26" s="7" t="inlineStr">
        <is>
          <t>ENTREGADOS Y PENDIENTES POR ARTÍCULO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H3"/>
    <mergeCell ref="B2:H2"/>
    <mergeCell ref="D5:E5"/>
    <mergeCell ref="D6:E6"/>
  </mergeCells>
  <conditionalFormatting sqref="D10:D13">
    <cfRule type="dataBar" priority="1">
      <dataBar>
        <cfvo type="num" val="0"/>
        <cfvo type="max"/>
        <color rgb="0010B981"/>
      </dataBar>
    </cfRule>
  </conditionalFormatting>
  <conditionalFormatting sqref="F10:F13">
    <cfRule type="cellIs" priority="2" operator="equal" dxfId="0">
      <formula>"Vencido"</formula>
    </cfRule>
    <cfRule type="cellIs" priority="3" operator="equal" dxfId="1">
      <formula>"Urgente"</formula>
    </cfRule>
    <cfRule type="cellIs" priority="4" operator="equal" dxfId="2">
      <formula>"Completo"</formula>
    </cfRule>
  </conditionalFormatting>
  <conditionalFormatting sqref="F17:F24">
    <cfRule type="cellIs" priority="5" operator="equal" dxfId="0">
      <formula>"Sin entregar"</formula>
    </cfRule>
    <cfRule type="cellIs" priority="6" operator="equal" dxfId="1">
      <formula>"Parcial"</formula>
    </cfRule>
  </conditionalFormatting>
  <conditionalFormatting sqref="E17:E24">
    <cfRule type="dataBar" priority="7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S49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9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1" customWidth="1" min="12" max="12"/>
    <col width="11" customWidth="1" min="13" max="13"/>
    <col width="11" customWidth="1" min="14" max="14"/>
    <col width="10" customWidth="1" min="15" max="15"/>
    <col width="13" customWidth="1" min="16" max="16"/>
    <col width="46" customWidth="1" min="17" max="17"/>
    <col hidden="1" width="10" customWidth="1" min="18" max="18"/>
    <col hidden="1" width="10" customWidth="1" min="19" max="19"/>
  </cols>
  <sheetData>
    <row r="2" ht="34" customHeight="1">
      <c r="B2" s="1" t="inlineStr">
        <is>
          <t>Control de entregas por alumno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B3" s="3" t="inlineStr">
        <is>
          <t>Una fila por alumno: marca «Sí» en cada artículo entregado, «Exento» si no le corresponde y deja «No» o vacío si falta.</t>
        </is>
      </c>
    </row>
    <row r="5">
      <c r="B5" s="12" t="inlineStr">
        <is>
          <t>Alumnado registrado:</t>
        </is>
      </c>
      <c r="D5" s="16">
        <f>COUNTA(B8:B47)</f>
        <v/>
      </c>
      <c r="E5" s="17" t="inlineStr">
        <is>
          <t>Artículos en la lista:</t>
        </is>
      </c>
      <c r="G5" s="16">
        <f>COUNTA(Material!C8:C15)</f>
        <v/>
      </c>
    </row>
    <row r="7" ht="46" customHeight="1">
      <c r="B7" s="8" t="inlineStr">
        <is>
          <t>Alumno/a</t>
        </is>
      </c>
      <c r="C7" s="8" t="inlineStr">
        <is>
          <t>Grupo</t>
        </is>
      </c>
      <c r="D7" s="8">
        <f>IF(Material!C8="","",Material!C8)</f>
        <v/>
      </c>
      <c r="E7" s="8">
        <f>IF(Material!C9="","",Material!C9)</f>
        <v/>
      </c>
      <c r="F7" s="8">
        <f>IF(Material!C10="","",Material!C10)</f>
        <v/>
      </c>
      <c r="G7" s="8">
        <f>IF(Material!C11="","",Material!C11)</f>
        <v/>
      </c>
      <c r="H7" s="8">
        <f>IF(Material!C12="","",Material!C12)</f>
        <v/>
      </c>
      <c r="I7" s="8">
        <f>IF(Material!C13="","",Material!C13)</f>
        <v/>
      </c>
      <c r="J7" s="8">
        <f>IF(Material!C14="","",Material!C14)</f>
        <v/>
      </c>
      <c r="K7" s="8">
        <f>IF(Material!C15="","",Material!C15)</f>
        <v/>
      </c>
      <c r="L7" s="8" t="inlineStr">
        <is>
          <t>Requeridos</t>
        </is>
      </c>
      <c r="M7" s="8" t="inlineStr">
        <is>
          <t>Entregados</t>
        </is>
      </c>
      <c r="N7" s="8" t="inlineStr">
        <is>
          <t>Pendientes</t>
        </is>
      </c>
      <c r="O7" s="8" t="inlineStr">
        <is>
          <t>% entrega</t>
        </is>
      </c>
      <c r="P7" s="8" t="inlineStr">
        <is>
          <t>Situación</t>
        </is>
      </c>
      <c r="Q7" s="8" t="inlineStr">
        <is>
          <t>Recordatorio</t>
        </is>
      </c>
      <c r="R7" s="18" t="inlineStr">
        <is>
          <t>Aux. texto</t>
        </is>
      </c>
      <c r="S7" s="18" t="inlineStr">
        <is>
          <t>Aux. orden</t>
        </is>
      </c>
    </row>
    <row r="8">
      <c r="B8" s="19" t="inlineStr">
        <is>
          <t>Daniel Ruiz</t>
        </is>
      </c>
      <c r="C8" s="9" t="inlineStr">
        <is>
          <t>1º B</t>
        </is>
      </c>
      <c r="D8" s="9" t="inlineStr">
        <is>
          <t>No</t>
        </is>
      </c>
      <c r="E8" s="9" t="inlineStr">
        <is>
          <t>No</t>
        </is>
      </c>
      <c r="F8" s="9" t="inlineStr">
        <is>
          <t>Sí</t>
        </is>
      </c>
      <c r="G8" s="9" t="inlineStr">
        <is>
          <t>No</t>
        </is>
      </c>
      <c r="H8" s="9" t="inlineStr">
        <is>
          <t>No</t>
        </is>
      </c>
      <c r="I8" s="9" t="inlineStr">
        <is>
          <t>No</t>
        </is>
      </c>
      <c r="J8" s="9" t="inlineStr">
        <is>
          <t>No</t>
        </is>
      </c>
      <c r="K8" s="9" t="inlineStr">
        <is>
          <t>No</t>
        </is>
      </c>
      <c r="L8" s="10">
        <f>IF(B8="","",SUMPRODUCT(($D$7:$K$7&lt;&gt;"")*(D8:K8&lt;&gt;"Exento")))</f>
        <v/>
      </c>
      <c r="M8" s="10">
        <f>IF(B8="","",SUMPRODUCT(($D$7:$K$7&lt;&gt;"")*(D8:K8="Sí")))</f>
        <v/>
      </c>
      <c r="N8" s="16">
        <f>IF(B8="","",L8-M8)</f>
        <v/>
      </c>
      <c r="O8" s="11">
        <f>IF(B8="","",IF(L8=0,0,M8/L8))</f>
        <v/>
      </c>
      <c r="P8" s="14">
        <f>IF(B8="","",IF(N8=0,"Completo",IF(M8=0,"Sin entregar","Parcial")))</f>
        <v/>
      </c>
      <c r="Q8" s="13">
        <f>IF(OR(B8="",R8=""),"","Falta: "&amp;LEFT(R8,LEN(R8)-2))</f>
        <v/>
      </c>
      <c r="R8" s="20">
        <f>IF(B8="","",IF(AND(D$7&lt;&gt;"",D8&lt;&gt;"Sí",D8&lt;&gt;"Exento"),D$7&amp;", ","")&amp;IF(AND(E$7&lt;&gt;"",E8&lt;&gt;"Sí",E8&lt;&gt;"Exento"),E$7&amp;", ","")&amp;IF(AND(F$7&lt;&gt;"",F8&lt;&gt;"Sí",F8&lt;&gt;"Exento"),F$7&amp;", ","")&amp;IF(AND(G$7&lt;&gt;"",G8&lt;&gt;"Sí",G8&lt;&gt;"Exento"),G$7&amp;", ","")&amp;IF(AND(H$7&lt;&gt;"",H8&lt;&gt;"Sí",H8&lt;&gt;"Exento"),H$7&amp;", ","")&amp;IF(AND(I$7&lt;&gt;"",I8&lt;&gt;"Sí",I8&lt;&gt;"Exento"),I$7&amp;", ","")&amp;IF(AND(J$7&lt;&gt;"",J8&lt;&gt;"Sí",J8&lt;&gt;"Exento"),J$7&amp;", ","")&amp;IF(AND(K$7&lt;&gt;"",K8&lt;&gt;"Sí",K8&lt;&gt;"Exento"),K$7&amp;", ",""))</f>
        <v/>
      </c>
      <c r="S8" s="21">
        <f>IF(B8="","",IF(N8=0,"",N8+ROW()/100000))</f>
        <v/>
      </c>
    </row>
    <row r="9">
      <c r="B9" s="19" t="inlineStr">
        <is>
          <t>Hugo Sánchez</t>
        </is>
      </c>
      <c r="C9" s="9" t="inlineStr">
        <is>
          <t>1º A</t>
        </is>
      </c>
      <c r="D9" s="9" t="inlineStr">
        <is>
          <t>Sí</t>
        </is>
      </c>
      <c r="E9" s="9" t="inlineStr">
        <is>
          <t>Sí</t>
        </is>
      </c>
      <c r="F9" s="9" t="inlineStr">
        <is>
          <t>Sí</t>
        </is>
      </c>
      <c r="G9" s="9" t="inlineStr">
        <is>
          <t>No</t>
        </is>
      </c>
      <c r="H9" s="9" t="inlineStr">
        <is>
          <t>Sí</t>
        </is>
      </c>
      <c r="I9" s="9" t="inlineStr">
        <is>
          <t>Sí</t>
        </is>
      </c>
      <c r="J9" s="9" t="inlineStr">
        <is>
          <t>No</t>
        </is>
      </c>
      <c r="K9" s="9" t="inlineStr">
        <is>
          <t>No</t>
        </is>
      </c>
      <c r="L9" s="10">
        <f>IF(B9="","",SUMPRODUCT(($D$7:$K$7&lt;&gt;"")*(D9:K9&lt;&gt;"Exento")))</f>
        <v/>
      </c>
      <c r="M9" s="10">
        <f>IF(B9="","",SUMPRODUCT(($D$7:$K$7&lt;&gt;"")*(D9:K9="Sí")))</f>
        <v/>
      </c>
      <c r="N9" s="16">
        <f>IF(B9="","",L9-M9)</f>
        <v/>
      </c>
      <c r="O9" s="11">
        <f>IF(B9="","",IF(L9=0,0,M9/L9))</f>
        <v/>
      </c>
      <c r="P9" s="14">
        <f>IF(B9="","",IF(N9=0,"Completo",IF(M9=0,"Sin entregar","Parcial")))</f>
        <v/>
      </c>
      <c r="Q9" s="13">
        <f>IF(OR(B9="",R9=""),"","Falta: "&amp;LEFT(R9,LEN(R9)-2))</f>
        <v/>
      </c>
      <c r="R9" s="20">
        <f>IF(B9="","",IF(AND(D$7&lt;&gt;"",D9&lt;&gt;"Sí",D9&lt;&gt;"Exento"),D$7&amp;", ","")&amp;IF(AND(E$7&lt;&gt;"",E9&lt;&gt;"Sí",E9&lt;&gt;"Exento"),E$7&amp;", ","")&amp;IF(AND(F$7&lt;&gt;"",F9&lt;&gt;"Sí",F9&lt;&gt;"Exento"),F$7&amp;", ","")&amp;IF(AND(G$7&lt;&gt;"",G9&lt;&gt;"Sí",G9&lt;&gt;"Exento"),G$7&amp;", ","")&amp;IF(AND(H$7&lt;&gt;"",H9&lt;&gt;"Sí",H9&lt;&gt;"Exento"),H$7&amp;", ","")&amp;IF(AND(I$7&lt;&gt;"",I9&lt;&gt;"Sí",I9&lt;&gt;"Exento"),I$7&amp;", ","")&amp;IF(AND(J$7&lt;&gt;"",J9&lt;&gt;"Sí",J9&lt;&gt;"Exento"),J$7&amp;", ","")&amp;IF(AND(K$7&lt;&gt;"",K9&lt;&gt;"Sí",K9&lt;&gt;"Exento"),K$7&amp;", ",""))</f>
        <v/>
      </c>
      <c r="S9" s="21">
        <f>IF(B9="","",IF(N9=0,"",N9+ROW()/100000))</f>
        <v/>
      </c>
    </row>
    <row r="10">
      <c r="B10" s="19" t="inlineStr">
        <is>
          <t>Lucía Martín</t>
        </is>
      </c>
      <c r="C10" s="9" t="inlineStr">
        <is>
          <t>1º A</t>
        </is>
      </c>
      <c r="D10" s="9" t="inlineStr">
        <is>
          <t>Sí</t>
        </is>
      </c>
      <c r="E10" s="9" t="inlineStr">
        <is>
          <t>Sí</t>
        </is>
      </c>
      <c r="F10" s="9" t="inlineStr">
        <is>
          <t>Sí</t>
        </is>
      </c>
      <c r="G10" s="9" t="inlineStr">
        <is>
          <t>Sí</t>
        </is>
      </c>
      <c r="H10" s="9" t="inlineStr">
        <is>
          <t>Sí</t>
        </is>
      </c>
      <c r="I10" s="9" t="inlineStr">
        <is>
          <t>Sí</t>
        </is>
      </c>
      <c r="J10" s="9" t="inlineStr">
        <is>
          <t>Sí</t>
        </is>
      </c>
      <c r="K10" s="9" t="inlineStr">
        <is>
          <t>Sí</t>
        </is>
      </c>
      <c r="L10" s="10">
        <f>IF(B10="","",SUMPRODUCT(($D$7:$K$7&lt;&gt;"")*(D10:K10&lt;&gt;"Exento")))</f>
        <v/>
      </c>
      <c r="M10" s="10">
        <f>IF(B10="","",SUMPRODUCT(($D$7:$K$7&lt;&gt;"")*(D10:K10="Sí")))</f>
        <v/>
      </c>
      <c r="N10" s="16">
        <f>IF(B10="","",L10-M10)</f>
        <v/>
      </c>
      <c r="O10" s="11">
        <f>IF(B10="","",IF(L10=0,0,M10/L10))</f>
        <v/>
      </c>
      <c r="P10" s="14">
        <f>IF(B10="","",IF(N10=0,"Completo",IF(M10=0,"Sin entregar","Parcial")))</f>
        <v/>
      </c>
      <c r="Q10" s="13">
        <f>IF(OR(B10="",R10=""),"","Falta: "&amp;LEFT(R10,LEN(R10)-2))</f>
        <v/>
      </c>
      <c r="R10" s="20">
        <f>IF(B10="","",IF(AND(D$7&lt;&gt;"",D10&lt;&gt;"Sí",D10&lt;&gt;"Exento"),D$7&amp;", ","")&amp;IF(AND(E$7&lt;&gt;"",E10&lt;&gt;"Sí",E10&lt;&gt;"Exento"),E$7&amp;", ","")&amp;IF(AND(F$7&lt;&gt;"",F10&lt;&gt;"Sí",F10&lt;&gt;"Exento"),F$7&amp;", ","")&amp;IF(AND(G$7&lt;&gt;"",G10&lt;&gt;"Sí",G10&lt;&gt;"Exento"),G$7&amp;", ","")&amp;IF(AND(H$7&lt;&gt;"",H10&lt;&gt;"Sí",H10&lt;&gt;"Exento"),H$7&amp;", ","")&amp;IF(AND(I$7&lt;&gt;"",I10&lt;&gt;"Sí",I10&lt;&gt;"Exento"),I$7&amp;", ","")&amp;IF(AND(J$7&lt;&gt;"",J10&lt;&gt;"Sí",J10&lt;&gt;"Exento"),J$7&amp;", ","")&amp;IF(AND(K$7&lt;&gt;"",K10&lt;&gt;"Sí",K10&lt;&gt;"Exento"),K$7&amp;", ",""))</f>
        <v/>
      </c>
      <c r="S10" s="21">
        <f>IF(B10="","",IF(N10=0,"",N10+ROW()/100000))</f>
        <v/>
      </c>
    </row>
    <row r="11">
      <c r="B11" s="19" t="inlineStr">
        <is>
          <t>Mateo Gil</t>
        </is>
      </c>
      <c r="C11" s="9" t="inlineStr">
        <is>
          <t>1º A</t>
        </is>
      </c>
      <c r="D11" s="9" t="inlineStr">
        <is>
          <t>Sí</t>
        </is>
      </c>
      <c r="E11" s="9" t="inlineStr">
        <is>
          <t>No</t>
        </is>
      </c>
      <c r="F11" s="9" t="inlineStr">
        <is>
          <t>Sí</t>
        </is>
      </c>
      <c r="G11" s="9" t="inlineStr">
        <is>
          <t>No</t>
        </is>
      </c>
      <c r="H11" s="9" t="inlineStr">
        <is>
          <t>No</t>
        </is>
      </c>
      <c r="I11" s="9" t="inlineStr">
        <is>
          <t>Sí</t>
        </is>
      </c>
      <c r="J11" s="9" t="inlineStr">
        <is>
          <t>No</t>
        </is>
      </c>
      <c r="K11" s="9" t="inlineStr">
        <is>
          <t>No</t>
        </is>
      </c>
      <c r="L11" s="10">
        <f>IF(B11="","",SUMPRODUCT(($D$7:$K$7&lt;&gt;"")*(D11:K11&lt;&gt;"Exento")))</f>
        <v/>
      </c>
      <c r="M11" s="10">
        <f>IF(B11="","",SUMPRODUCT(($D$7:$K$7&lt;&gt;"")*(D11:K11="Sí")))</f>
        <v/>
      </c>
      <c r="N11" s="16">
        <f>IF(B11="","",L11-M11)</f>
        <v/>
      </c>
      <c r="O11" s="11">
        <f>IF(B11="","",IF(L11=0,0,M11/L11))</f>
        <v/>
      </c>
      <c r="P11" s="14">
        <f>IF(B11="","",IF(N11=0,"Completo",IF(M11=0,"Sin entregar","Parcial")))</f>
        <v/>
      </c>
      <c r="Q11" s="13">
        <f>IF(OR(B11="",R11=""),"","Falta: "&amp;LEFT(R11,LEN(R11)-2))</f>
        <v/>
      </c>
      <c r="R11" s="20">
        <f>IF(B11="","",IF(AND(D$7&lt;&gt;"",D11&lt;&gt;"Sí",D11&lt;&gt;"Exento"),D$7&amp;", ","")&amp;IF(AND(E$7&lt;&gt;"",E11&lt;&gt;"Sí",E11&lt;&gt;"Exento"),E$7&amp;", ","")&amp;IF(AND(F$7&lt;&gt;"",F11&lt;&gt;"Sí",F11&lt;&gt;"Exento"),F$7&amp;", ","")&amp;IF(AND(G$7&lt;&gt;"",G11&lt;&gt;"Sí",G11&lt;&gt;"Exento"),G$7&amp;", ","")&amp;IF(AND(H$7&lt;&gt;"",H11&lt;&gt;"Sí",H11&lt;&gt;"Exento"),H$7&amp;", ","")&amp;IF(AND(I$7&lt;&gt;"",I11&lt;&gt;"Sí",I11&lt;&gt;"Exento"),I$7&amp;", ","")&amp;IF(AND(J$7&lt;&gt;"",J11&lt;&gt;"Sí",J11&lt;&gt;"Exento"),J$7&amp;", ","")&amp;IF(AND(K$7&lt;&gt;"",K11&lt;&gt;"Sí",K11&lt;&gt;"Exento"),K$7&amp;", ",""))</f>
        <v/>
      </c>
      <c r="S11" s="21">
        <f>IF(B11="","",IF(N11=0,"",N11+ROW()/100000))</f>
        <v/>
      </c>
    </row>
    <row r="12">
      <c r="B12" s="19" t="inlineStr">
        <is>
          <t>Carla Romero</t>
        </is>
      </c>
      <c r="C12" s="9" t="inlineStr">
        <is>
          <t>1º A</t>
        </is>
      </c>
      <c r="D12" s="9" t="inlineStr">
        <is>
          <t>Sí</t>
        </is>
      </c>
      <c r="E12" s="9" t="inlineStr">
        <is>
          <t>Sí</t>
        </is>
      </c>
      <c r="F12" s="9" t="inlineStr">
        <is>
          <t>Sí</t>
        </is>
      </c>
      <c r="G12" s="9" t="inlineStr">
        <is>
          <t>Sí</t>
        </is>
      </c>
      <c r="H12" s="9" t="inlineStr">
        <is>
          <t>Sí</t>
        </is>
      </c>
      <c r="I12" s="9" t="inlineStr">
        <is>
          <t>Sí</t>
        </is>
      </c>
      <c r="J12" s="9" t="inlineStr">
        <is>
          <t>Sí</t>
        </is>
      </c>
      <c r="K12" s="9" t="inlineStr">
        <is>
          <t>Sí</t>
        </is>
      </c>
      <c r="L12" s="10">
        <f>IF(B12="","",SUMPRODUCT(($D$7:$K$7&lt;&gt;"")*(D12:K12&lt;&gt;"Exento")))</f>
        <v/>
      </c>
      <c r="M12" s="10">
        <f>IF(B12="","",SUMPRODUCT(($D$7:$K$7&lt;&gt;"")*(D12:K12="Sí")))</f>
        <v/>
      </c>
      <c r="N12" s="16">
        <f>IF(B12="","",L12-M12)</f>
        <v/>
      </c>
      <c r="O12" s="11">
        <f>IF(B12="","",IF(L12=0,0,M12/L12))</f>
        <v/>
      </c>
      <c r="P12" s="14">
        <f>IF(B12="","",IF(N12=0,"Completo",IF(M12=0,"Sin entregar","Parcial")))</f>
        <v/>
      </c>
      <c r="Q12" s="13">
        <f>IF(OR(B12="",R12=""),"","Falta: "&amp;LEFT(R12,LEN(R12)-2))</f>
        <v/>
      </c>
      <c r="R12" s="20">
        <f>IF(B12="","",IF(AND(D$7&lt;&gt;"",D12&lt;&gt;"Sí",D12&lt;&gt;"Exento"),D$7&amp;", ","")&amp;IF(AND(E$7&lt;&gt;"",E12&lt;&gt;"Sí",E12&lt;&gt;"Exento"),E$7&amp;", ","")&amp;IF(AND(F$7&lt;&gt;"",F12&lt;&gt;"Sí",F12&lt;&gt;"Exento"),F$7&amp;", ","")&amp;IF(AND(G$7&lt;&gt;"",G12&lt;&gt;"Sí",G12&lt;&gt;"Exento"),G$7&amp;", ","")&amp;IF(AND(H$7&lt;&gt;"",H12&lt;&gt;"Sí",H12&lt;&gt;"Exento"),H$7&amp;", ","")&amp;IF(AND(I$7&lt;&gt;"",I12&lt;&gt;"Sí",I12&lt;&gt;"Exento"),I$7&amp;", ","")&amp;IF(AND(J$7&lt;&gt;"",J12&lt;&gt;"Sí",J12&lt;&gt;"Exento"),J$7&amp;", ","")&amp;IF(AND(K$7&lt;&gt;"",K12&lt;&gt;"Sí",K12&lt;&gt;"Exento"),K$7&amp;", ",""))</f>
        <v/>
      </c>
      <c r="S12" s="21">
        <f>IF(B12="","",IF(N12=0,"",N12+ROW()/100000))</f>
        <v/>
      </c>
    </row>
    <row r="13">
      <c r="B13" s="19" t="inlineStr">
        <is>
          <t>Sofía Navarro</t>
        </is>
      </c>
      <c r="C13" s="9" t="inlineStr">
        <is>
          <t>1º A</t>
        </is>
      </c>
      <c r="D13" s="9" t="inlineStr">
        <is>
          <t>Sí</t>
        </is>
      </c>
      <c r="E13" s="9" t="inlineStr">
        <is>
          <t>Sí</t>
        </is>
      </c>
      <c r="F13" s="9" t="inlineStr">
        <is>
          <t>Sí</t>
        </is>
      </c>
      <c r="G13" s="9" t="inlineStr">
        <is>
          <t>Sí</t>
        </is>
      </c>
      <c r="H13" s="9" t="inlineStr">
        <is>
          <t>Sí</t>
        </is>
      </c>
      <c r="I13" s="9" t="inlineStr">
        <is>
          <t>No</t>
        </is>
      </c>
      <c r="J13" s="9" t="inlineStr">
        <is>
          <t>Sí</t>
        </is>
      </c>
      <c r="K13" s="9" t="inlineStr">
        <is>
          <t>Sí</t>
        </is>
      </c>
      <c r="L13" s="10">
        <f>IF(B13="","",SUMPRODUCT(($D$7:$K$7&lt;&gt;"")*(D13:K13&lt;&gt;"Exento")))</f>
        <v/>
      </c>
      <c r="M13" s="10">
        <f>IF(B13="","",SUMPRODUCT(($D$7:$K$7&lt;&gt;"")*(D13:K13="Sí")))</f>
        <v/>
      </c>
      <c r="N13" s="16">
        <f>IF(B13="","",L13-M13)</f>
        <v/>
      </c>
      <c r="O13" s="11">
        <f>IF(B13="","",IF(L13=0,0,M13/L13))</f>
        <v/>
      </c>
      <c r="P13" s="14">
        <f>IF(B13="","",IF(N13=0,"Completo",IF(M13=0,"Sin entregar","Parcial")))</f>
        <v/>
      </c>
      <c r="Q13" s="13">
        <f>IF(OR(B13="",R13=""),"","Falta: "&amp;LEFT(R13,LEN(R13)-2))</f>
        <v/>
      </c>
      <c r="R13" s="20">
        <f>IF(B13="","",IF(AND(D$7&lt;&gt;"",D13&lt;&gt;"Sí",D13&lt;&gt;"Exento"),D$7&amp;", ","")&amp;IF(AND(E$7&lt;&gt;"",E13&lt;&gt;"Sí",E13&lt;&gt;"Exento"),E$7&amp;", ","")&amp;IF(AND(F$7&lt;&gt;"",F13&lt;&gt;"Sí",F13&lt;&gt;"Exento"),F$7&amp;", ","")&amp;IF(AND(G$7&lt;&gt;"",G13&lt;&gt;"Sí",G13&lt;&gt;"Exento"),G$7&amp;", ","")&amp;IF(AND(H$7&lt;&gt;"",H13&lt;&gt;"Sí",H13&lt;&gt;"Exento"),H$7&amp;", ","")&amp;IF(AND(I$7&lt;&gt;"",I13&lt;&gt;"Sí",I13&lt;&gt;"Exento"),I$7&amp;", ","")&amp;IF(AND(J$7&lt;&gt;"",J13&lt;&gt;"Sí",J13&lt;&gt;"Exento"),J$7&amp;", ","")&amp;IF(AND(K$7&lt;&gt;"",K13&lt;&gt;"Sí",K13&lt;&gt;"Exento"),K$7&amp;", ",""))</f>
        <v/>
      </c>
      <c r="S13" s="21">
        <f>IF(B13="","",IF(N13=0,"",N13+ROW()/100000))</f>
        <v/>
      </c>
    </row>
    <row r="14">
      <c r="B14" s="19" t="inlineStr">
        <is>
          <t>Pablo Ortega</t>
        </is>
      </c>
      <c r="C14" s="9" t="inlineStr">
        <is>
          <t>1º B</t>
        </is>
      </c>
      <c r="D14" s="9" t="inlineStr">
        <is>
          <t>Sí</t>
        </is>
      </c>
      <c r="E14" s="9" t="inlineStr">
        <is>
          <t>Sí</t>
        </is>
      </c>
      <c r="F14" s="9" t="inlineStr">
        <is>
          <t>No</t>
        </is>
      </c>
      <c r="G14" s="9" t="inlineStr">
        <is>
          <t>Sí</t>
        </is>
      </c>
      <c r="H14" s="9" t="inlineStr">
        <is>
          <t>Sí</t>
        </is>
      </c>
      <c r="I14" s="9" t="inlineStr">
        <is>
          <t>Sí</t>
        </is>
      </c>
      <c r="J14" s="9" t="inlineStr">
        <is>
          <t>Sí</t>
        </is>
      </c>
      <c r="K14" s="9" t="inlineStr">
        <is>
          <t>No</t>
        </is>
      </c>
      <c r="L14" s="10">
        <f>IF(B14="","",SUMPRODUCT(($D$7:$K$7&lt;&gt;"")*(D14:K14&lt;&gt;"Exento")))</f>
        <v/>
      </c>
      <c r="M14" s="10">
        <f>IF(B14="","",SUMPRODUCT(($D$7:$K$7&lt;&gt;"")*(D14:K14="Sí")))</f>
        <v/>
      </c>
      <c r="N14" s="16">
        <f>IF(B14="","",L14-M14)</f>
        <v/>
      </c>
      <c r="O14" s="11">
        <f>IF(B14="","",IF(L14=0,0,M14/L14))</f>
        <v/>
      </c>
      <c r="P14" s="14">
        <f>IF(B14="","",IF(N14=0,"Completo",IF(M14=0,"Sin entregar","Parcial")))</f>
        <v/>
      </c>
      <c r="Q14" s="13">
        <f>IF(OR(B14="",R14=""),"","Falta: "&amp;LEFT(R14,LEN(R14)-2))</f>
        <v/>
      </c>
      <c r="R14" s="20">
        <f>IF(B14="","",IF(AND(D$7&lt;&gt;"",D14&lt;&gt;"Sí",D14&lt;&gt;"Exento"),D$7&amp;", ","")&amp;IF(AND(E$7&lt;&gt;"",E14&lt;&gt;"Sí",E14&lt;&gt;"Exento"),E$7&amp;", ","")&amp;IF(AND(F$7&lt;&gt;"",F14&lt;&gt;"Sí",F14&lt;&gt;"Exento"),F$7&amp;", ","")&amp;IF(AND(G$7&lt;&gt;"",G14&lt;&gt;"Sí",G14&lt;&gt;"Exento"),G$7&amp;", ","")&amp;IF(AND(H$7&lt;&gt;"",H14&lt;&gt;"Sí",H14&lt;&gt;"Exento"),H$7&amp;", ","")&amp;IF(AND(I$7&lt;&gt;"",I14&lt;&gt;"Sí",I14&lt;&gt;"Exento"),I$7&amp;", ","")&amp;IF(AND(J$7&lt;&gt;"",J14&lt;&gt;"Sí",J14&lt;&gt;"Exento"),J$7&amp;", ","")&amp;IF(AND(K$7&lt;&gt;"",K14&lt;&gt;"Sí",K14&lt;&gt;"Exento"),K$7&amp;", ",""))</f>
        <v/>
      </c>
      <c r="S14" s="21">
        <f>IF(B14="","",IF(N14=0,"",N14+ROW()/100000))</f>
        <v/>
      </c>
    </row>
    <row r="15">
      <c r="B15" s="19" t="inlineStr">
        <is>
          <t>Valeria Díaz</t>
        </is>
      </c>
      <c r="C15" s="9" t="inlineStr">
        <is>
          <t>1º B</t>
        </is>
      </c>
      <c r="D15" s="9" t="inlineStr">
        <is>
          <t>Sí</t>
        </is>
      </c>
      <c r="E15" s="9" t="inlineStr">
        <is>
          <t>Sí</t>
        </is>
      </c>
      <c r="F15" s="9" t="inlineStr">
        <is>
          <t>Sí</t>
        </is>
      </c>
      <c r="G15" s="9" t="inlineStr">
        <is>
          <t>Sí</t>
        </is>
      </c>
      <c r="H15" s="9" t="inlineStr">
        <is>
          <t>Sí</t>
        </is>
      </c>
      <c r="I15" s="9" t="inlineStr">
        <is>
          <t>Sí</t>
        </is>
      </c>
      <c r="J15" s="9" t="inlineStr">
        <is>
          <t>Sí</t>
        </is>
      </c>
      <c r="K15" s="9" t="inlineStr">
        <is>
          <t>Exento</t>
        </is>
      </c>
      <c r="L15" s="10">
        <f>IF(B15="","",SUMPRODUCT(($D$7:$K$7&lt;&gt;"")*(D15:K15&lt;&gt;"Exento")))</f>
        <v/>
      </c>
      <c r="M15" s="10">
        <f>IF(B15="","",SUMPRODUCT(($D$7:$K$7&lt;&gt;"")*(D15:K15="Sí")))</f>
        <v/>
      </c>
      <c r="N15" s="16">
        <f>IF(B15="","",L15-M15)</f>
        <v/>
      </c>
      <c r="O15" s="11">
        <f>IF(B15="","",IF(L15=0,0,M15/L15))</f>
        <v/>
      </c>
      <c r="P15" s="14">
        <f>IF(B15="","",IF(N15=0,"Completo",IF(M15=0,"Sin entregar","Parcial")))</f>
        <v/>
      </c>
      <c r="Q15" s="13">
        <f>IF(OR(B15="",R15=""),"","Falta: "&amp;LEFT(R15,LEN(R15)-2))</f>
        <v/>
      </c>
      <c r="R15" s="20">
        <f>IF(B15="","",IF(AND(D$7&lt;&gt;"",D15&lt;&gt;"Sí",D15&lt;&gt;"Exento"),D$7&amp;", ","")&amp;IF(AND(E$7&lt;&gt;"",E15&lt;&gt;"Sí",E15&lt;&gt;"Exento"),E$7&amp;", ","")&amp;IF(AND(F$7&lt;&gt;"",F15&lt;&gt;"Sí",F15&lt;&gt;"Exento"),F$7&amp;", ","")&amp;IF(AND(G$7&lt;&gt;"",G15&lt;&gt;"Sí",G15&lt;&gt;"Exento"),G$7&amp;", ","")&amp;IF(AND(H$7&lt;&gt;"",H15&lt;&gt;"Sí",H15&lt;&gt;"Exento"),H$7&amp;", ","")&amp;IF(AND(I$7&lt;&gt;"",I15&lt;&gt;"Sí",I15&lt;&gt;"Exento"),I$7&amp;", ","")&amp;IF(AND(J$7&lt;&gt;"",J15&lt;&gt;"Sí",J15&lt;&gt;"Exento"),J$7&amp;", ","")&amp;IF(AND(K$7&lt;&gt;"",K15&lt;&gt;"Sí",K15&lt;&gt;"Exento"),K$7&amp;", ",""))</f>
        <v/>
      </c>
      <c r="S15" s="21">
        <f>IF(B15="","",IF(N15=0,"",N15+ROW()/100000))</f>
        <v/>
      </c>
    </row>
    <row r="16">
      <c r="B16" s="19" t="inlineStr">
        <is>
          <t>Noa Castillo</t>
        </is>
      </c>
      <c r="C16" s="9" t="inlineStr">
        <is>
          <t>1º B</t>
        </is>
      </c>
      <c r="D16" s="9" t="inlineStr">
        <is>
          <t>Sí</t>
        </is>
      </c>
      <c r="E16" s="9" t="inlineStr">
        <is>
          <t>Sí</t>
        </is>
      </c>
      <c r="F16" s="9" t="inlineStr">
        <is>
          <t>Sí</t>
        </is>
      </c>
      <c r="G16" s="9" t="inlineStr">
        <is>
          <t>Sí</t>
        </is>
      </c>
      <c r="H16" s="9" t="inlineStr">
        <is>
          <t>No</t>
        </is>
      </c>
      <c r="I16" s="9" t="inlineStr">
        <is>
          <t>Sí</t>
        </is>
      </c>
      <c r="J16" s="9" t="inlineStr">
        <is>
          <t>Sí</t>
        </is>
      </c>
      <c r="K16" s="9" t="inlineStr">
        <is>
          <t>Sí</t>
        </is>
      </c>
      <c r="L16" s="10">
        <f>IF(B16="","",SUMPRODUCT(($D$7:$K$7&lt;&gt;"")*(D16:K16&lt;&gt;"Exento")))</f>
        <v/>
      </c>
      <c r="M16" s="10">
        <f>IF(B16="","",SUMPRODUCT(($D$7:$K$7&lt;&gt;"")*(D16:K16="Sí")))</f>
        <v/>
      </c>
      <c r="N16" s="16">
        <f>IF(B16="","",L16-M16)</f>
        <v/>
      </c>
      <c r="O16" s="11">
        <f>IF(B16="","",IF(L16=0,0,M16/L16))</f>
        <v/>
      </c>
      <c r="P16" s="14">
        <f>IF(B16="","",IF(N16=0,"Completo",IF(M16=0,"Sin entregar","Parcial")))</f>
        <v/>
      </c>
      <c r="Q16" s="13">
        <f>IF(OR(B16="",R16=""),"","Falta: "&amp;LEFT(R16,LEN(R16)-2))</f>
        <v/>
      </c>
      <c r="R16" s="20">
        <f>IF(B16="","",IF(AND(D$7&lt;&gt;"",D16&lt;&gt;"Sí",D16&lt;&gt;"Exento"),D$7&amp;", ","")&amp;IF(AND(E$7&lt;&gt;"",E16&lt;&gt;"Sí",E16&lt;&gt;"Exento"),E$7&amp;", ","")&amp;IF(AND(F$7&lt;&gt;"",F16&lt;&gt;"Sí",F16&lt;&gt;"Exento"),F$7&amp;", ","")&amp;IF(AND(G$7&lt;&gt;"",G16&lt;&gt;"Sí",G16&lt;&gt;"Exento"),G$7&amp;", ","")&amp;IF(AND(H$7&lt;&gt;"",H16&lt;&gt;"Sí",H16&lt;&gt;"Exento"),H$7&amp;", ","")&amp;IF(AND(I$7&lt;&gt;"",I16&lt;&gt;"Sí",I16&lt;&gt;"Exento"),I$7&amp;", ","")&amp;IF(AND(J$7&lt;&gt;"",J16&lt;&gt;"Sí",J16&lt;&gt;"Exento"),J$7&amp;", ","")&amp;IF(AND(K$7&lt;&gt;"",K16&lt;&gt;"Sí",K16&lt;&gt;"Exento"),K$7&amp;", ",""))</f>
        <v/>
      </c>
      <c r="S16" s="21">
        <f>IF(B16="","",IF(N16=0,"",N16+ROW()/100000))</f>
        <v/>
      </c>
    </row>
    <row r="17">
      <c r="B17" s="19" t="inlineStr">
        <is>
          <t>Álvaro Molina</t>
        </is>
      </c>
      <c r="C17" s="9" t="inlineStr">
        <is>
          <t>1º B</t>
        </is>
      </c>
      <c r="D17" s="9" t="inlineStr">
        <is>
          <t>Sí</t>
        </is>
      </c>
      <c r="E17" s="9" t="inlineStr">
        <is>
          <t>Sí</t>
        </is>
      </c>
      <c r="F17" s="9" t="inlineStr">
        <is>
          <t>Sí</t>
        </is>
      </c>
      <c r="G17" s="9" t="inlineStr">
        <is>
          <t>Sí</t>
        </is>
      </c>
      <c r="H17" s="9" t="inlineStr">
        <is>
          <t>Sí</t>
        </is>
      </c>
      <c r="I17" s="9" t="inlineStr">
        <is>
          <t>Sí</t>
        </is>
      </c>
      <c r="J17" s="9" t="inlineStr">
        <is>
          <t>No</t>
        </is>
      </c>
      <c r="K17" s="9" t="inlineStr">
        <is>
          <t>No</t>
        </is>
      </c>
      <c r="L17" s="10">
        <f>IF(B17="","",SUMPRODUCT(($D$7:$K$7&lt;&gt;"")*(D17:K17&lt;&gt;"Exento")))</f>
        <v/>
      </c>
      <c r="M17" s="10">
        <f>IF(B17="","",SUMPRODUCT(($D$7:$K$7&lt;&gt;"")*(D17:K17="Sí")))</f>
        <v/>
      </c>
      <c r="N17" s="16">
        <f>IF(B17="","",L17-M17)</f>
        <v/>
      </c>
      <c r="O17" s="11">
        <f>IF(B17="","",IF(L17=0,0,M17/L17))</f>
        <v/>
      </c>
      <c r="P17" s="14">
        <f>IF(B17="","",IF(N17=0,"Completo",IF(M17=0,"Sin entregar","Parcial")))</f>
        <v/>
      </c>
      <c r="Q17" s="13">
        <f>IF(OR(B17="",R17=""),"","Falta: "&amp;LEFT(R17,LEN(R17)-2))</f>
        <v/>
      </c>
      <c r="R17" s="20">
        <f>IF(B17="","",IF(AND(D$7&lt;&gt;"",D17&lt;&gt;"Sí",D17&lt;&gt;"Exento"),D$7&amp;", ","")&amp;IF(AND(E$7&lt;&gt;"",E17&lt;&gt;"Sí",E17&lt;&gt;"Exento"),E$7&amp;", ","")&amp;IF(AND(F$7&lt;&gt;"",F17&lt;&gt;"Sí",F17&lt;&gt;"Exento"),F$7&amp;", ","")&amp;IF(AND(G$7&lt;&gt;"",G17&lt;&gt;"Sí",G17&lt;&gt;"Exento"),G$7&amp;", ","")&amp;IF(AND(H$7&lt;&gt;"",H17&lt;&gt;"Sí",H17&lt;&gt;"Exento"),H$7&amp;", ","")&amp;IF(AND(I$7&lt;&gt;"",I17&lt;&gt;"Sí",I17&lt;&gt;"Exento"),I$7&amp;", ","")&amp;IF(AND(J$7&lt;&gt;"",J17&lt;&gt;"Sí",J17&lt;&gt;"Exento"),J$7&amp;", ","")&amp;IF(AND(K$7&lt;&gt;"",K17&lt;&gt;"Sí",K17&lt;&gt;"Exento"),K$7&amp;", ",""))</f>
        <v/>
      </c>
      <c r="S17" s="21">
        <f>IF(B17="","",IF(N17=0,"",N17+ROW()/100000))</f>
        <v/>
      </c>
    </row>
    <row r="18">
      <c r="B18" s="19" t="inlineStr">
        <is>
          <t>Irene Vega</t>
        </is>
      </c>
      <c r="C18" s="9" t="inlineStr">
        <is>
          <t>1º C</t>
        </is>
      </c>
      <c r="D18" s="9" t="inlineStr">
        <is>
          <t>Sí</t>
        </is>
      </c>
      <c r="E18" s="9" t="inlineStr">
        <is>
          <t>Sí</t>
        </is>
      </c>
      <c r="F18" s="9" t="inlineStr">
        <is>
          <t>Sí</t>
        </is>
      </c>
      <c r="G18" s="9" t="inlineStr">
        <is>
          <t>Sí</t>
        </is>
      </c>
      <c r="H18" s="9" t="inlineStr">
        <is>
          <t>Sí</t>
        </is>
      </c>
      <c r="I18" s="9" t="inlineStr">
        <is>
          <t>Sí</t>
        </is>
      </c>
      <c r="J18" s="9" t="inlineStr">
        <is>
          <t>Sí</t>
        </is>
      </c>
      <c r="K18" s="9" t="inlineStr">
        <is>
          <t>Sí</t>
        </is>
      </c>
      <c r="L18" s="10">
        <f>IF(B18="","",SUMPRODUCT(($D$7:$K$7&lt;&gt;"")*(D18:K18&lt;&gt;"Exento")))</f>
        <v/>
      </c>
      <c r="M18" s="10">
        <f>IF(B18="","",SUMPRODUCT(($D$7:$K$7&lt;&gt;"")*(D18:K18="Sí")))</f>
        <v/>
      </c>
      <c r="N18" s="16">
        <f>IF(B18="","",L18-M18)</f>
        <v/>
      </c>
      <c r="O18" s="11">
        <f>IF(B18="","",IF(L18=0,0,M18/L18))</f>
        <v/>
      </c>
      <c r="P18" s="14">
        <f>IF(B18="","",IF(N18=0,"Completo",IF(M18=0,"Sin entregar","Parcial")))</f>
        <v/>
      </c>
      <c r="Q18" s="13">
        <f>IF(OR(B18="",R18=""),"","Falta: "&amp;LEFT(R18,LEN(R18)-2))</f>
        <v/>
      </c>
      <c r="R18" s="20">
        <f>IF(B18="","",IF(AND(D$7&lt;&gt;"",D18&lt;&gt;"Sí",D18&lt;&gt;"Exento"),D$7&amp;", ","")&amp;IF(AND(E$7&lt;&gt;"",E18&lt;&gt;"Sí",E18&lt;&gt;"Exento"),E$7&amp;", ","")&amp;IF(AND(F$7&lt;&gt;"",F18&lt;&gt;"Sí",F18&lt;&gt;"Exento"),F$7&amp;", ","")&amp;IF(AND(G$7&lt;&gt;"",G18&lt;&gt;"Sí",G18&lt;&gt;"Exento"),G$7&amp;", ","")&amp;IF(AND(H$7&lt;&gt;"",H18&lt;&gt;"Sí",H18&lt;&gt;"Exento"),H$7&amp;", ","")&amp;IF(AND(I$7&lt;&gt;"",I18&lt;&gt;"Sí",I18&lt;&gt;"Exento"),I$7&amp;", ","")&amp;IF(AND(J$7&lt;&gt;"",J18&lt;&gt;"Sí",J18&lt;&gt;"Exento"),J$7&amp;", ","")&amp;IF(AND(K$7&lt;&gt;"",K18&lt;&gt;"Sí",K18&lt;&gt;"Exento"),K$7&amp;", ",""))</f>
        <v/>
      </c>
      <c r="S18" s="21">
        <f>IF(B18="","",IF(N18=0,"",N18+ROW()/100000))</f>
        <v/>
      </c>
    </row>
    <row r="19">
      <c r="B19" s="19" t="inlineStr">
        <is>
          <t>Marcos León</t>
        </is>
      </c>
      <c r="C19" s="9" t="inlineStr">
        <is>
          <t>1º C</t>
        </is>
      </c>
      <c r="D19" s="9" t="inlineStr">
        <is>
          <t>Sí</t>
        </is>
      </c>
      <c r="E19" s="9" t="inlineStr">
        <is>
          <t>Sí</t>
        </is>
      </c>
      <c r="F19" s="9" t="inlineStr">
        <is>
          <t>No</t>
        </is>
      </c>
      <c r="G19" s="9" t="inlineStr">
        <is>
          <t>Sí</t>
        </is>
      </c>
      <c r="H19" s="9" t="inlineStr">
        <is>
          <t>No</t>
        </is>
      </c>
      <c r="I19" s="9" t="inlineStr">
        <is>
          <t>Sí</t>
        </is>
      </c>
      <c r="J19" s="9" t="inlineStr">
        <is>
          <t>No</t>
        </is>
      </c>
      <c r="K19" s="9" t="inlineStr">
        <is>
          <t>No</t>
        </is>
      </c>
      <c r="L19" s="10">
        <f>IF(B19="","",SUMPRODUCT(($D$7:$K$7&lt;&gt;"")*(D19:K19&lt;&gt;"Exento")))</f>
        <v/>
      </c>
      <c r="M19" s="10">
        <f>IF(B19="","",SUMPRODUCT(($D$7:$K$7&lt;&gt;"")*(D19:K19="Sí")))</f>
        <v/>
      </c>
      <c r="N19" s="16">
        <f>IF(B19="","",L19-M19)</f>
        <v/>
      </c>
      <c r="O19" s="11">
        <f>IF(B19="","",IF(L19=0,0,M19/L19))</f>
        <v/>
      </c>
      <c r="P19" s="14">
        <f>IF(B19="","",IF(N19=0,"Completo",IF(M19=0,"Sin entregar","Parcial")))</f>
        <v/>
      </c>
      <c r="Q19" s="13">
        <f>IF(OR(B19="",R19=""),"","Falta: "&amp;LEFT(R19,LEN(R19)-2))</f>
        <v/>
      </c>
      <c r="R19" s="20">
        <f>IF(B19="","",IF(AND(D$7&lt;&gt;"",D19&lt;&gt;"Sí",D19&lt;&gt;"Exento"),D$7&amp;", ","")&amp;IF(AND(E$7&lt;&gt;"",E19&lt;&gt;"Sí",E19&lt;&gt;"Exento"),E$7&amp;", ","")&amp;IF(AND(F$7&lt;&gt;"",F19&lt;&gt;"Sí",F19&lt;&gt;"Exento"),F$7&amp;", ","")&amp;IF(AND(G$7&lt;&gt;"",G19&lt;&gt;"Sí",G19&lt;&gt;"Exento"),G$7&amp;", ","")&amp;IF(AND(H$7&lt;&gt;"",H19&lt;&gt;"Sí",H19&lt;&gt;"Exento"),H$7&amp;", ","")&amp;IF(AND(I$7&lt;&gt;"",I19&lt;&gt;"Sí",I19&lt;&gt;"Exento"),I$7&amp;", ","")&amp;IF(AND(J$7&lt;&gt;"",J19&lt;&gt;"Sí",J19&lt;&gt;"Exento"),J$7&amp;", ","")&amp;IF(AND(K$7&lt;&gt;"",K19&lt;&gt;"Sí",K19&lt;&gt;"Exento"),K$7&amp;", ",""))</f>
        <v/>
      </c>
      <c r="S19" s="21">
        <f>IF(B19="","",IF(N19=0,"",N19+ROW()/100000))</f>
        <v/>
      </c>
    </row>
    <row r="20">
      <c r="B20" s="19" t="inlineStr">
        <is>
          <t>Alba Herrera</t>
        </is>
      </c>
      <c r="C20" s="9" t="inlineStr">
        <is>
          <t>1º C</t>
        </is>
      </c>
      <c r="D20" s="9" t="inlineStr">
        <is>
          <t>Sí</t>
        </is>
      </c>
      <c r="E20" s="9" t="inlineStr">
        <is>
          <t>Sí</t>
        </is>
      </c>
      <c r="F20" s="9" t="inlineStr">
        <is>
          <t>Sí</t>
        </is>
      </c>
      <c r="G20" s="9" t="inlineStr">
        <is>
          <t>Exento</t>
        </is>
      </c>
      <c r="H20" s="9" t="inlineStr">
        <is>
          <t>Sí</t>
        </is>
      </c>
      <c r="I20" s="9" t="inlineStr">
        <is>
          <t>Sí</t>
        </is>
      </c>
      <c r="J20" s="9" t="inlineStr">
        <is>
          <t>Sí</t>
        </is>
      </c>
      <c r="K20" s="9" t="inlineStr">
        <is>
          <t>Sí</t>
        </is>
      </c>
      <c r="L20" s="10">
        <f>IF(B20="","",SUMPRODUCT(($D$7:$K$7&lt;&gt;"")*(D20:K20&lt;&gt;"Exento")))</f>
        <v/>
      </c>
      <c r="M20" s="10">
        <f>IF(B20="","",SUMPRODUCT(($D$7:$K$7&lt;&gt;"")*(D20:K20="Sí")))</f>
        <v/>
      </c>
      <c r="N20" s="16">
        <f>IF(B20="","",L20-M20)</f>
        <v/>
      </c>
      <c r="O20" s="11">
        <f>IF(B20="","",IF(L20=0,0,M20/L20))</f>
        <v/>
      </c>
      <c r="P20" s="14">
        <f>IF(B20="","",IF(N20=0,"Completo",IF(M20=0,"Sin entregar","Parcial")))</f>
        <v/>
      </c>
      <c r="Q20" s="13">
        <f>IF(OR(B20="",R20=""),"","Falta: "&amp;LEFT(R20,LEN(R20)-2))</f>
        <v/>
      </c>
      <c r="R20" s="20">
        <f>IF(B20="","",IF(AND(D$7&lt;&gt;"",D20&lt;&gt;"Sí",D20&lt;&gt;"Exento"),D$7&amp;", ","")&amp;IF(AND(E$7&lt;&gt;"",E20&lt;&gt;"Sí",E20&lt;&gt;"Exento"),E$7&amp;", ","")&amp;IF(AND(F$7&lt;&gt;"",F20&lt;&gt;"Sí",F20&lt;&gt;"Exento"),F$7&amp;", ","")&amp;IF(AND(G$7&lt;&gt;"",G20&lt;&gt;"Sí",G20&lt;&gt;"Exento"),G$7&amp;", ","")&amp;IF(AND(H$7&lt;&gt;"",H20&lt;&gt;"Sí",H20&lt;&gt;"Exento"),H$7&amp;", ","")&amp;IF(AND(I$7&lt;&gt;"",I20&lt;&gt;"Sí",I20&lt;&gt;"Exento"),I$7&amp;", ","")&amp;IF(AND(J$7&lt;&gt;"",J20&lt;&gt;"Sí",J20&lt;&gt;"Exento"),J$7&amp;", ","")&amp;IF(AND(K$7&lt;&gt;"",K20&lt;&gt;"Sí",K20&lt;&gt;"Exento"),K$7&amp;", ",""))</f>
        <v/>
      </c>
      <c r="S20" s="21">
        <f>IF(B20="","",IF(N20=0,"",N20+ROW()/100000))</f>
        <v/>
      </c>
    </row>
    <row r="21">
      <c r="B21" s="19" t="inlineStr">
        <is>
          <t>Iker Santos</t>
        </is>
      </c>
      <c r="C21" s="9" t="inlineStr">
        <is>
          <t>1º C</t>
        </is>
      </c>
      <c r="D21" s="9" t="inlineStr">
        <is>
          <t>Sí</t>
        </is>
      </c>
      <c r="E21" s="9" t="inlineStr">
        <is>
          <t>No</t>
        </is>
      </c>
      <c r="F21" s="9" t="inlineStr">
        <is>
          <t>Sí</t>
        </is>
      </c>
      <c r="G21" s="9" t="inlineStr">
        <is>
          <t>Sí</t>
        </is>
      </c>
      <c r="H21" s="9" t="inlineStr">
        <is>
          <t>Sí</t>
        </is>
      </c>
      <c r="I21" s="9" t="inlineStr">
        <is>
          <t>No</t>
        </is>
      </c>
      <c r="J21" s="9" t="inlineStr">
        <is>
          <t>Sí</t>
        </is>
      </c>
      <c r="K21" s="9" t="inlineStr">
        <is>
          <t>No</t>
        </is>
      </c>
      <c r="L21" s="10">
        <f>IF(B21="","",SUMPRODUCT(($D$7:$K$7&lt;&gt;"")*(D21:K21&lt;&gt;"Exento")))</f>
        <v/>
      </c>
      <c r="M21" s="10">
        <f>IF(B21="","",SUMPRODUCT(($D$7:$K$7&lt;&gt;"")*(D21:K21="Sí")))</f>
        <v/>
      </c>
      <c r="N21" s="16">
        <f>IF(B21="","",L21-M21)</f>
        <v/>
      </c>
      <c r="O21" s="11">
        <f>IF(B21="","",IF(L21=0,0,M21/L21))</f>
        <v/>
      </c>
      <c r="P21" s="14">
        <f>IF(B21="","",IF(N21=0,"Completo",IF(M21=0,"Sin entregar","Parcial")))</f>
        <v/>
      </c>
      <c r="Q21" s="13">
        <f>IF(OR(B21="",R21=""),"","Falta: "&amp;LEFT(R21,LEN(R21)-2))</f>
        <v/>
      </c>
      <c r="R21" s="20">
        <f>IF(B21="","",IF(AND(D$7&lt;&gt;"",D21&lt;&gt;"Sí",D21&lt;&gt;"Exento"),D$7&amp;", ","")&amp;IF(AND(E$7&lt;&gt;"",E21&lt;&gt;"Sí",E21&lt;&gt;"Exento"),E$7&amp;", ","")&amp;IF(AND(F$7&lt;&gt;"",F21&lt;&gt;"Sí",F21&lt;&gt;"Exento"),F$7&amp;", ","")&amp;IF(AND(G$7&lt;&gt;"",G21&lt;&gt;"Sí",G21&lt;&gt;"Exento"),G$7&amp;", ","")&amp;IF(AND(H$7&lt;&gt;"",H21&lt;&gt;"Sí",H21&lt;&gt;"Exento"),H$7&amp;", ","")&amp;IF(AND(I$7&lt;&gt;"",I21&lt;&gt;"Sí",I21&lt;&gt;"Exento"),I$7&amp;", ","")&amp;IF(AND(J$7&lt;&gt;"",J21&lt;&gt;"Sí",J21&lt;&gt;"Exento"),J$7&amp;", ","")&amp;IF(AND(K$7&lt;&gt;"",K21&lt;&gt;"Sí",K21&lt;&gt;"Exento"),K$7&amp;", ",""))</f>
        <v/>
      </c>
      <c r="S21" s="21">
        <f>IF(B21="","",IF(N21=0,"",N21+ROW()/100000))</f>
        <v/>
      </c>
    </row>
    <row r="22">
      <c r="B22" s="1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10">
        <f>IF(B22="","",SUMPRODUCT(($D$7:$K$7&lt;&gt;"")*(D22:K22&lt;&gt;"Exento")))</f>
        <v/>
      </c>
      <c r="M22" s="10">
        <f>IF(B22="","",SUMPRODUCT(($D$7:$K$7&lt;&gt;"")*(D22:K22="Sí")))</f>
        <v/>
      </c>
      <c r="N22" s="16">
        <f>IF(B22="","",L22-M22)</f>
        <v/>
      </c>
      <c r="O22" s="11">
        <f>IF(B22="","",IF(L22=0,0,M22/L22))</f>
        <v/>
      </c>
      <c r="P22" s="14">
        <f>IF(B22="","",IF(N22=0,"Completo",IF(M22=0,"Sin entregar","Parcial")))</f>
        <v/>
      </c>
      <c r="Q22" s="13">
        <f>IF(OR(B22="",R22=""),"","Falta: "&amp;LEFT(R22,LEN(R22)-2))</f>
        <v/>
      </c>
      <c r="R22" s="20">
        <f>IF(B22="","",IF(AND(D$7&lt;&gt;"",D22&lt;&gt;"Sí",D22&lt;&gt;"Exento"),D$7&amp;", ","")&amp;IF(AND(E$7&lt;&gt;"",E22&lt;&gt;"Sí",E22&lt;&gt;"Exento"),E$7&amp;", ","")&amp;IF(AND(F$7&lt;&gt;"",F22&lt;&gt;"Sí",F22&lt;&gt;"Exento"),F$7&amp;", ","")&amp;IF(AND(G$7&lt;&gt;"",G22&lt;&gt;"Sí",G22&lt;&gt;"Exento"),G$7&amp;", ","")&amp;IF(AND(H$7&lt;&gt;"",H22&lt;&gt;"Sí",H22&lt;&gt;"Exento"),H$7&amp;", ","")&amp;IF(AND(I$7&lt;&gt;"",I22&lt;&gt;"Sí",I22&lt;&gt;"Exento"),I$7&amp;", ","")&amp;IF(AND(J$7&lt;&gt;"",J22&lt;&gt;"Sí",J22&lt;&gt;"Exento"),J$7&amp;", ","")&amp;IF(AND(K$7&lt;&gt;"",K22&lt;&gt;"Sí",K22&lt;&gt;"Exento"),K$7&amp;", ",""))</f>
        <v/>
      </c>
      <c r="S22" s="21">
        <f>IF(B22="","",IF(N22=0,"",N22+ROW()/100000))</f>
        <v/>
      </c>
    </row>
    <row r="23">
      <c r="B23" s="1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10">
        <f>IF(B23="","",SUMPRODUCT(($D$7:$K$7&lt;&gt;"")*(D23:K23&lt;&gt;"Exento")))</f>
        <v/>
      </c>
      <c r="M23" s="10">
        <f>IF(B23="","",SUMPRODUCT(($D$7:$K$7&lt;&gt;"")*(D23:K23="Sí")))</f>
        <v/>
      </c>
      <c r="N23" s="16">
        <f>IF(B23="","",L23-M23)</f>
        <v/>
      </c>
      <c r="O23" s="11">
        <f>IF(B23="","",IF(L23=0,0,M23/L23))</f>
        <v/>
      </c>
      <c r="P23" s="14">
        <f>IF(B23="","",IF(N23=0,"Completo",IF(M23=0,"Sin entregar","Parcial")))</f>
        <v/>
      </c>
      <c r="Q23" s="13">
        <f>IF(OR(B23="",R23=""),"","Falta: "&amp;LEFT(R23,LEN(R23)-2))</f>
        <v/>
      </c>
      <c r="R23" s="20">
        <f>IF(B23="","",IF(AND(D$7&lt;&gt;"",D23&lt;&gt;"Sí",D23&lt;&gt;"Exento"),D$7&amp;", ","")&amp;IF(AND(E$7&lt;&gt;"",E23&lt;&gt;"Sí",E23&lt;&gt;"Exento"),E$7&amp;", ","")&amp;IF(AND(F$7&lt;&gt;"",F23&lt;&gt;"Sí",F23&lt;&gt;"Exento"),F$7&amp;", ","")&amp;IF(AND(G$7&lt;&gt;"",G23&lt;&gt;"Sí",G23&lt;&gt;"Exento"),G$7&amp;", ","")&amp;IF(AND(H$7&lt;&gt;"",H23&lt;&gt;"Sí",H23&lt;&gt;"Exento"),H$7&amp;", ","")&amp;IF(AND(I$7&lt;&gt;"",I23&lt;&gt;"Sí",I23&lt;&gt;"Exento"),I$7&amp;", ","")&amp;IF(AND(J$7&lt;&gt;"",J23&lt;&gt;"Sí",J23&lt;&gt;"Exento"),J$7&amp;", ","")&amp;IF(AND(K$7&lt;&gt;"",K23&lt;&gt;"Sí",K23&lt;&gt;"Exento"),K$7&amp;", ",""))</f>
        <v/>
      </c>
      <c r="S23" s="21">
        <f>IF(B23="","",IF(N23=0,"",N23+ROW()/100000))</f>
        <v/>
      </c>
    </row>
    <row r="24">
      <c r="B24" s="1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10">
        <f>IF(B24="","",SUMPRODUCT(($D$7:$K$7&lt;&gt;"")*(D24:K24&lt;&gt;"Exento")))</f>
        <v/>
      </c>
      <c r="M24" s="10">
        <f>IF(B24="","",SUMPRODUCT(($D$7:$K$7&lt;&gt;"")*(D24:K24="Sí")))</f>
        <v/>
      </c>
      <c r="N24" s="16">
        <f>IF(B24="","",L24-M24)</f>
        <v/>
      </c>
      <c r="O24" s="11">
        <f>IF(B24="","",IF(L24=0,0,M24/L24))</f>
        <v/>
      </c>
      <c r="P24" s="14">
        <f>IF(B24="","",IF(N24=0,"Completo",IF(M24=0,"Sin entregar","Parcial")))</f>
        <v/>
      </c>
      <c r="Q24" s="13">
        <f>IF(OR(B24="",R24=""),"","Falta: "&amp;LEFT(R24,LEN(R24)-2))</f>
        <v/>
      </c>
      <c r="R24" s="20">
        <f>IF(B24="","",IF(AND(D$7&lt;&gt;"",D24&lt;&gt;"Sí",D24&lt;&gt;"Exento"),D$7&amp;", ","")&amp;IF(AND(E$7&lt;&gt;"",E24&lt;&gt;"Sí",E24&lt;&gt;"Exento"),E$7&amp;", ","")&amp;IF(AND(F$7&lt;&gt;"",F24&lt;&gt;"Sí",F24&lt;&gt;"Exento"),F$7&amp;", ","")&amp;IF(AND(G$7&lt;&gt;"",G24&lt;&gt;"Sí",G24&lt;&gt;"Exento"),G$7&amp;", ","")&amp;IF(AND(H$7&lt;&gt;"",H24&lt;&gt;"Sí",H24&lt;&gt;"Exento"),H$7&amp;", ","")&amp;IF(AND(I$7&lt;&gt;"",I24&lt;&gt;"Sí",I24&lt;&gt;"Exento"),I$7&amp;", ","")&amp;IF(AND(J$7&lt;&gt;"",J24&lt;&gt;"Sí",J24&lt;&gt;"Exento"),J$7&amp;", ","")&amp;IF(AND(K$7&lt;&gt;"",K24&lt;&gt;"Sí",K24&lt;&gt;"Exento"),K$7&amp;", ",""))</f>
        <v/>
      </c>
      <c r="S24" s="21">
        <f>IF(B24="","",IF(N24=0,"",N24+ROW()/100000))</f>
        <v/>
      </c>
    </row>
    <row r="25">
      <c r="B25" s="1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10">
        <f>IF(B25="","",SUMPRODUCT(($D$7:$K$7&lt;&gt;"")*(D25:K25&lt;&gt;"Exento")))</f>
        <v/>
      </c>
      <c r="M25" s="10">
        <f>IF(B25="","",SUMPRODUCT(($D$7:$K$7&lt;&gt;"")*(D25:K25="Sí")))</f>
        <v/>
      </c>
      <c r="N25" s="16">
        <f>IF(B25="","",L25-M25)</f>
        <v/>
      </c>
      <c r="O25" s="11">
        <f>IF(B25="","",IF(L25=0,0,M25/L25))</f>
        <v/>
      </c>
      <c r="P25" s="14">
        <f>IF(B25="","",IF(N25=0,"Completo",IF(M25=0,"Sin entregar","Parcial")))</f>
        <v/>
      </c>
      <c r="Q25" s="13">
        <f>IF(OR(B25="",R25=""),"","Falta: "&amp;LEFT(R25,LEN(R25)-2))</f>
        <v/>
      </c>
      <c r="R25" s="20">
        <f>IF(B25="","",IF(AND(D$7&lt;&gt;"",D25&lt;&gt;"Sí",D25&lt;&gt;"Exento"),D$7&amp;", ","")&amp;IF(AND(E$7&lt;&gt;"",E25&lt;&gt;"Sí",E25&lt;&gt;"Exento"),E$7&amp;", ","")&amp;IF(AND(F$7&lt;&gt;"",F25&lt;&gt;"Sí",F25&lt;&gt;"Exento"),F$7&amp;", ","")&amp;IF(AND(G$7&lt;&gt;"",G25&lt;&gt;"Sí",G25&lt;&gt;"Exento"),G$7&amp;", ","")&amp;IF(AND(H$7&lt;&gt;"",H25&lt;&gt;"Sí",H25&lt;&gt;"Exento"),H$7&amp;", ","")&amp;IF(AND(I$7&lt;&gt;"",I25&lt;&gt;"Sí",I25&lt;&gt;"Exento"),I$7&amp;", ","")&amp;IF(AND(J$7&lt;&gt;"",J25&lt;&gt;"Sí",J25&lt;&gt;"Exento"),J$7&amp;", ","")&amp;IF(AND(K$7&lt;&gt;"",K25&lt;&gt;"Sí",K25&lt;&gt;"Exento"),K$7&amp;", ",""))</f>
        <v/>
      </c>
      <c r="S25" s="21">
        <f>IF(B25="","",IF(N25=0,"",N25+ROW()/100000))</f>
        <v/>
      </c>
    </row>
    <row r="26">
      <c r="B26" s="1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10">
        <f>IF(B26="","",SUMPRODUCT(($D$7:$K$7&lt;&gt;"")*(D26:K26&lt;&gt;"Exento")))</f>
        <v/>
      </c>
      <c r="M26" s="10">
        <f>IF(B26="","",SUMPRODUCT(($D$7:$K$7&lt;&gt;"")*(D26:K26="Sí")))</f>
        <v/>
      </c>
      <c r="N26" s="16">
        <f>IF(B26="","",L26-M26)</f>
        <v/>
      </c>
      <c r="O26" s="11">
        <f>IF(B26="","",IF(L26=0,0,M26/L26))</f>
        <v/>
      </c>
      <c r="P26" s="14">
        <f>IF(B26="","",IF(N26=0,"Completo",IF(M26=0,"Sin entregar","Parcial")))</f>
        <v/>
      </c>
      <c r="Q26" s="13">
        <f>IF(OR(B26="",R26=""),"","Falta: "&amp;LEFT(R26,LEN(R26)-2))</f>
        <v/>
      </c>
      <c r="R26" s="20">
        <f>IF(B26="","",IF(AND(D$7&lt;&gt;"",D26&lt;&gt;"Sí",D26&lt;&gt;"Exento"),D$7&amp;", ","")&amp;IF(AND(E$7&lt;&gt;"",E26&lt;&gt;"Sí",E26&lt;&gt;"Exento"),E$7&amp;", ","")&amp;IF(AND(F$7&lt;&gt;"",F26&lt;&gt;"Sí",F26&lt;&gt;"Exento"),F$7&amp;", ","")&amp;IF(AND(G$7&lt;&gt;"",G26&lt;&gt;"Sí",G26&lt;&gt;"Exento"),G$7&amp;", ","")&amp;IF(AND(H$7&lt;&gt;"",H26&lt;&gt;"Sí",H26&lt;&gt;"Exento"),H$7&amp;", ","")&amp;IF(AND(I$7&lt;&gt;"",I26&lt;&gt;"Sí",I26&lt;&gt;"Exento"),I$7&amp;", ","")&amp;IF(AND(J$7&lt;&gt;"",J26&lt;&gt;"Sí",J26&lt;&gt;"Exento"),J$7&amp;", ","")&amp;IF(AND(K$7&lt;&gt;"",K26&lt;&gt;"Sí",K26&lt;&gt;"Exento"),K$7&amp;", ",""))</f>
        <v/>
      </c>
      <c r="S26" s="21">
        <f>IF(B26="","",IF(N26=0,"",N26+ROW()/100000))</f>
        <v/>
      </c>
    </row>
    <row r="27">
      <c r="B27" s="1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10">
        <f>IF(B27="","",SUMPRODUCT(($D$7:$K$7&lt;&gt;"")*(D27:K27&lt;&gt;"Exento")))</f>
        <v/>
      </c>
      <c r="M27" s="10">
        <f>IF(B27="","",SUMPRODUCT(($D$7:$K$7&lt;&gt;"")*(D27:K27="Sí")))</f>
        <v/>
      </c>
      <c r="N27" s="16">
        <f>IF(B27="","",L27-M27)</f>
        <v/>
      </c>
      <c r="O27" s="11">
        <f>IF(B27="","",IF(L27=0,0,M27/L27))</f>
        <v/>
      </c>
      <c r="P27" s="14">
        <f>IF(B27="","",IF(N27=0,"Completo",IF(M27=0,"Sin entregar","Parcial")))</f>
        <v/>
      </c>
      <c r="Q27" s="13">
        <f>IF(OR(B27="",R27=""),"","Falta: "&amp;LEFT(R27,LEN(R27)-2))</f>
        <v/>
      </c>
      <c r="R27" s="20">
        <f>IF(B27="","",IF(AND(D$7&lt;&gt;"",D27&lt;&gt;"Sí",D27&lt;&gt;"Exento"),D$7&amp;", ","")&amp;IF(AND(E$7&lt;&gt;"",E27&lt;&gt;"Sí",E27&lt;&gt;"Exento"),E$7&amp;", ","")&amp;IF(AND(F$7&lt;&gt;"",F27&lt;&gt;"Sí",F27&lt;&gt;"Exento"),F$7&amp;", ","")&amp;IF(AND(G$7&lt;&gt;"",G27&lt;&gt;"Sí",G27&lt;&gt;"Exento"),G$7&amp;", ","")&amp;IF(AND(H$7&lt;&gt;"",H27&lt;&gt;"Sí",H27&lt;&gt;"Exento"),H$7&amp;", ","")&amp;IF(AND(I$7&lt;&gt;"",I27&lt;&gt;"Sí",I27&lt;&gt;"Exento"),I$7&amp;", ","")&amp;IF(AND(J$7&lt;&gt;"",J27&lt;&gt;"Sí",J27&lt;&gt;"Exento"),J$7&amp;", ","")&amp;IF(AND(K$7&lt;&gt;"",K27&lt;&gt;"Sí",K27&lt;&gt;"Exento"),K$7&amp;", ",""))</f>
        <v/>
      </c>
      <c r="S27" s="21">
        <f>IF(B27="","",IF(N27=0,"",N27+ROW()/100000))</f>
        <v/>
      </c>
    </row>
    <row r="28">
      <c r="B28" s="1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10">
        <f>IF(B28="","",SUMPRODUCT(($D$7:$K$7&lt;&gt;"")*(D28:K28&lt;&gt;"Exento")))</f>
        <v/>
      </c>
      <c r="M28" s="10">
        <f>IF(B28="","",SUMPRODUCT(($D$7:$K$7&lt;&gt;"")*(D28:K28="Sí")))</f>
        <v/>
      </c>
      <c r="N28" s="16">
        <f>IF(B28="","",L28-M28)</f>
        <v/>
      </c>
      <c r="O28" s="11">
        <f>IF(B28="","",IF(L28=0,0,M28/L28))</f>
        <v/>
      </c>
      <c r="P28" s="14">
        <f>IF(B28="","",IF(N28=0,"Completo",IF(M28=0,"Sin entregar","Parcial")))</f>
        <v/>
      </c>
      <c r="Q28" s="13">
        <f>IF(OR(B28="",R28=""),"","Falta: "&amp;LEFT(R28,LEN(R28)-2))</f>
        <v/>
      </c>
      <c r="R28" s="20">
        <f>IF(B28="","",IF(AND(D$7&lt;&gt;"",D28&lt;&gt;"Sí",D28&lt;&gt;"Exento"),D$7&amp;", ","")&amp;IF(AND(E$7&lt;&gt;"",E28&lt;&gt;"Sí",E28&lt;&gt;"Exento"),E$7&amp;", ","")&amp;IF(AND(F$7&lt;&gt;"",F28&lt;&gt;"Sí",F28&lt;&gt;"Exento"),F$7&amp;", ","")&amp;IF(AND(G$7&lt;&gt;"",G28&lt;&gt;"Sí",G28&lt;&gt;"Exento"),G$7&amp;", ","")&amp;IF(AND(H$7&lt;&gt;"",H28&lt;&gt;"Sí",H28&lt;&gt;"Exento"),H$7&amp;", ","")&amp;IF(AND(I$7&lt;&gt;"",I28&lt;&gt;"Sí",I28&lt;&gt;"Exento"),I$7&amp;", ","")&amp;IF(AND(J$7&lt;&gt;"",J28&lt;&gt;"Sí",J28&lt;&gt;"Exento"),J$7&amp;", ","")&amp;IF(AND(K$7&lt;&gt;"",K28&lt;&gt;"Sí",K28&lt;&gt;"Exento"),K$7&amp;", ",""))</f>
        <v/>
      </c>
      <c r="S28" s="21">
        <f>IF(B28="","",IF(N28=0,"",N28+ROW()/100000))</f>
        <v/>
      </c>
    </row>
    <row r="29">
      <c r="B29" s="1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10">
        <f>IF(B29="","",SUMPRODUCT(($D$7:$K$7&lt;&gt;"")*(D29:K29&lt;&gt;"Exento")))</f>
        <v/>
      </c>
      <c r="M29" s="10">
        <f>IF(B29="","",SUMPRODUCT(($D$7:$K$7&lt;&gt;"")*(D29:K29="Sí")))</f>
        <v/>
      </c>
      <c r="N29" s="16">
        <f>IF(B29="","",L29-M29)</f>
        <v/>
      </c>
      <c r="O29" s="11">
        <f>IF(B29="","",IF(L29=0,0,M29/L29))</f>
        <v/>
      </c>
      <c r="P29" s="14">
        <f>IF(B29="","",IF(N29=0,"Completo",IF(M29=0,"Sin entregar","Parcial")))</f>
        <v/>
      </c>
      <c r="Q29" s="13">
        <f>IF(OR(B29="",R29=""),"","Falta: "&amp;LEFT(R29,LEN(R29)-2))</f>
        <v/>
      </c>
      <c r="R29" s="20">
        <f>IF(B29="","",IF(AND(D$7&lt;&gt;"",D29&lt;&gt;"Sí",D29&lt;&gt;"Exento"),D$7&amp;", ","")&amp;IF(AND(E$7&lt;&gt;"",E29&lt;&gt;"Sí",E29&lt;&gt;"Exento"),E$7&amp;", ","")&amp;IF(AND(F$7&lt;&gt;"",F29&lt;&gt;"Sí",F29&lt;&gt;"Exento"),F$7&amp;", ","")&amp;IF(AND(G$7&lt;&gt;"",G29&lt;&gt;"Sí",G29&lt;&gt;"Exento"),G$7&amp;", ","")&amp;IF(AND(H$7&lt;&gt;"",H29&lt;&gt;"Sí",H29&lt;&gt;"Exento"),H$7&amp;", ","")&amp;IF(AND(I$7&lt;&gt;"",I29&lt;&gt;"Sí",I29&lt;&gt;"Exento"),I$7&amp;", ","")&amp;IF(AND(J$7&lt;&gt;"",J29&lt;&gt;"Sí",J29&lt;&gt;"Exento"),J$7&amp;", ","")&amp;IF(AND(K$7&lt;&gt;"",K29&lt;&gt;"Sí",K29&lt;&gt;"Exento"),K$7&amp;", ",""))</f>
        <v/>
      </c>
      <c r="S29" s="21">
        <f>IF(B29="","",IF(N29=0,"",N29+ROW()/100000))</f>
        <v/>
      </c>
    </row>
    <row r="30">
      <c r="B30" s="1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10">
        <f>IF(B30="","",SUMPRODUCT(($D$7:$K$7&lt;&gt;"")*(D30:K30&lt;&gt;"Exento")))</f>
        <v/>
      </c>
      <c r="M30" s="10">
        <f>IF(B30="","",SUMPRODUCT(($D$7:$K$7&lt;&gt;"")*(D30:K30="Sí")))</f>
        <v/>
      </c>
      <c r="N30" s="16">
        <f>IF(B30="","",L30-M30)</f>
        <v/>
      </c>
      <c r="O30" s="11">
        <f>IF(B30="","",IF(L30=0,0,M30/L30))</f>
        <v/>
      </c>
      <c r="P30" s="14">
        <f>IF(B30="","",IF(N30=0,"Completo",IF(M30=0,"Sin entregar","Parcial")))</f>
        <v/>
      </c>
      <c r="Q30" s="13">
        <f>IF(OR(B30="",R30=""),"","Falta: "&amp;LEFT(R30,LEN(R30)-2))</f>
        <v/>
      </c>
      <c r="R30" s="20">
        <f>IF(B30="","",IF(AND(D$7&lt;&gt;"",D30&lt;&gt;"Sí",D30&lt;&gt;"Exento"),D$7&amp;", ","")&amp;IF(AND(E$7&lt;&gt;"",E30&lt;&gt;"Sí",E30&lt;&gt;"Exento"),E$7&amp;", ","")&amp;IF(AND(F$7&lt;&gt;"",F30&lt;&gt;"Sí",F30&lt;&gt;"Exento"),F$7&amp;", ","")&amp;IF(AND(G$7&lt;&gt;"",G30&lt;&gt;"Sí",G30&lt;&gt;"Exento"),G$7&amp;", ","")&amp;IF(AND(H$7&lt;&gt;"",H30&lt;&gt;"Sí",H30&lt;&gt;"Exento"),H$7&amp;", ","")&amp;IF(AND(I$7&lt;&gt;"",I30&lt;&gt;"Sí",I30&lt;&gt;"Exento"),I$7&amp;", ","")&amp;IF(AND(J$7&lt;&gt;"",J30&lt;&gt;"Sí",J30&lt;&gt;"Exento"),J$7&amp;", ","")&amp;IF(AND(K$7&lt;&gt;"",K30&lt;&gt;"Sí",K30&lt;&gt;"Exento"),K$7&amp;", ",""))</f>
        <v/>
      </c>
      <c r="S30" s="21">
        <f>IF(B30="","",IF(N30=0,"",N30+ROW()/100000))</f>
        <v/>
      </c>
    </row>
    <row r="31">
      <c r="B31" s="1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10">
        <f>IF(B31="","",SUMPRODUCT(($D$7:$K$7&lt;&gt;"")*(D31:K31&lt;&gt;"Exento")))</f>
        <v/>
      </c>
      <c r="M31" s="10">
        <f>IF(B31="","",SUMPRODUCT(($D$7:$K$7&lt;&gt;"")*(D31:K31="Sí")))</f>
        <v/>
      </c>
      <c r="N31" s="16">
        <f>IF(B31="","",L31-M31)</f>
        <v/>
      </c>
      <c r="O31" s="11">
        <f>IF(B31="","",IF(L31=0,0,M31/L31))</f>
        <v/>
      </c>
      <c r="P31" s="14">
        <f>IF(B31="","",IF(N31=0,"Completo",IF(M31=0,"Sin entregar","Parcial")))</f>
        <v/>
      </c>
      <c r="Q31" s="13">
        <f>IF(OR(B31="",R31=""),"","Falta: "&amp;LEFT(R31,LEN(R31)-2))</f>
        <v/>
      </c>
      <c r="R31" s="20">
        <f>IF(B31="","",IF(AND(D$7&lt;&gt;"",D31&lt;&gt;"Sí",D31&lt;&gt;"Exento"),D$7&amp;", ","")&amp;IF(AND(E$7&lt;&gt;"",E31&lt;&gt;"Sí",E31&lt;&gt;"Exento"),E$7&amp;", ","")&amp;IF(AND(F$7&lt;&gt;"",F31&lt;&gt;"Sí",F31&lt;&gt;"Exento"),F$7&amp;", ","")&amp;IF(AND(G$7&lt;&gt;"",G31&lt;&gt;"Sí",G31&lt;&gt;"Exento"),G$7&amp;", ","")&amp;IF(AND(H$7&lt;&gt;"",H31&lt;&gt;"Sí",H31&lt;&gt;"Exento"),H$7&amp;", ","")&amp;IF(AND(I$7&lt;&gt;"",I31&lt;&gt;"Sí",I31&lt;&gt;"Exento"),I$7&amp;", ","")&amp;IF(AND(J$7&lt;&gt;"",J31&lt;&gt;"Sí",J31&lt;&gt;"Exento"),J$7&amp;", ","")&amp;IF(AND(K$7&lt;&gt;"",K31&lt;&gt;"Sí",K31&lt;&gt;"Exento"),K$7&amp;", ",""))</f>
        <v/>
      </c>
      <c r="S31" s="21">
        <f>IF(B31="","",IF(N31=0,"",N31+ROW()/100000))</f>
        <v/>
      </c>
    </row>
    <row r="32">
      <c r="B32" s="1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10">
        <f>IF(B32="","",SUMPRODUCT(($D$7:$K$7&lt;&gt;"")*(D32:K32&lt;&gt;"Exento")))</f>
        <v/>
      </c>
      <c r="M32" s="10">
        <f>IF(B32="","",SUMPRODUCT(($D$7:$K$7&lt;&gt;"")*(D32:K32="Sí")))</f>
        <v/>
      </c>
      <c r="N32" s="16">
        <f>IF(B32="","",L32-M32)</f>
        <v/>
      </c>
      <c r="O32" s="11">
        <f>IF(B32="","",IF(L32=0,0,M32/L32))</f>
        <v/>
      </c>
      <c r="P32" s="14">
        <f>IF(B32="","",IF(N32=0,"Completo",IF(M32=0,"Sin entregar","Parcial")))</f>
        <v/>
      </c>
      <c r="Q32" s="13">
        <f>IF(OR(B32="",R32=""),"","Falta: "&amp;LEFT(R32,LEN(R32)-2))</f>
        <v/>
      </c>
      <c r="R32" s="20">
        <f>IF(B32="","",IF(AND(D$7&lt;&gt;"",D32&lt;&gt;"Sí",D32&lt;&gt;"Exento"),D$7&amp;", ","")&amp;IF(AND(E$7&lt;&gt;"",E32&lt;&gt;"Sí",E32&lt;&gt;"Exento"),E$7&amp;", ","")&amp;IF(AND(F$7&lt;&gt;"",F32&lt;&gt;"Sí",F32&lt;&gt;"Exento"),F$7&amp;", ","")&amp;IF(AND(G$7&lt;&gt;"",G32&lt;&gt;"Sí",G32&lt;&gt;"Exento"),G$7&amp;", ","")&amp;IF(AND(H$7&lt;&gt;"",H32&lt;&gt;"Sí",H32&lt;&gt;"Exento"),H$7&amp;", ","")&amp;IF(AND(I$7&lt;&gt;"",I32&lt;&gt;"Sí",I32&lt;&gt;"Exento"),I$7&amp;", ","")&amp;IF(AND(J$7&lt;&gt;"",J32&lt;&gt;"Sí",J32&lt;&gt;"Exento"),J$7&amp;", ","")&amp;IF(AND(K$7&lt;&gt;"",K32&lt;&gt;"Sí",K32&lt;&gt;"Exento"),K$7&amp;", ",""))</f>
        <v/>
      </c>
      <c r="S32" s="21">
        <f>IF(B32="","",IF(N32=0,"",N32+ROW()/100000))</f>
        <v/>
      </c>
    </row>
    <row r="33">
      <c r="B33" s="1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10">
        <f>IF(B33="","",SUMPRODUCT(($D$7:$K$7&lt;&gt;"")*(D33:K33&lt;&gt;"Exento")))</f>
        <v/>
      </c>
      <c r="M33" s="10">
        <f>IF(B33="","",SUMPRODUCT(($D$7:$K$7&lt;&gt;"")*(D33:K33="Sí")))</f>
        <v/>
      </c>
      <c r="N33" s="16">
        <f>IF(B33="","",L33-M33)</f>
        <v/>
      </c>
      <c r="O33" s="11">
        <f>IF(B33="","",IF(L33=0,0,M33/L33))</f>
        <v/>
      </c>
      <c r="P33" s="14">
        <f>IF(B33="","",IF(N33=0,"Completo",IF(M33=0,"Sin entregar","Parcial")))</f>
        <v/>
      </c>
      <c r="Q33" s="13">
        <f>IF(OR(B33="",R33=""),"","Falta: "&amp;LEFT(R33,LEN(R33)-2))</f>
        <v/>
      </c>
      <c r="R33" s="20">
        <f>IF(B33="","",IF(AND(D$7&lt;&gt;"",D33&lt;&gt;"Sí",D33&lt;&gt;"Exento"),D$7&amp;", ","")&amp;IF(AND(E$7&lt;&gt;"",E33&lt;&gt;"Sí",E33&lt;&gt;"Exento"),E$7&amp;", ","")&amp;IF(AND(F$7&lt;&gt;"",F33&lt;&gt;"Sí",F33&lt;&gt;"Exento"),F$7&amp;", ","")&amp;IF(AND(G$7&lt;&gt;"",G33&lt;&gt;"Sí",G33&lt;&gt;"Exento"),G$7&amp;", ","")&amp;IF(AND(H$7&lt;&gt;"",H33&lt;&gt;"Sí",H33&lt;&gt;"Exento"),H$7&amp;", ","")&amp;IF(AND(I$7&lt;&gt;"",I33&lt;&gt;"Sí",I33&lt;&gt;"Exento"),I$7&amp;", ","")&amp;IF(AND(J$7&lt;&gt;"",J33&lt;&gt;"Sí",J33&lt;&gt;"Exento"),J$7&amp;", ","")&amp;IF(AND(K$7&lt;&gt;"",K33&lt;&gt;"Sí",K33&lt;&gt;"Exento"),K$7&amp;", ",""))</f>
        <v/>
      </c>
      <c r="S33" s="21">
        <f>IF(B33="","",IF(N33=0,"",N33+ROW()/100000))</f>
        <v/>
      </c>
    </row>
    <row r="34">
      <c r="B34" s="1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10">
        <f>IF(B34="","",SUMPRODUCT(($D$7:$K$7&lt;&gt;"")*(D34:K34&lt;&gt;"Exento")))</f>
        <v/>
      </c>
      <c r="M34" s="10">
        <f>IF(B34="","",SUMPRODUCT(($D$7:$K$7&lt;&gt;"")*(D34:K34="Sí")))</f>
        <v/>
      </c>
      <c r="N34" s="16">
        <f>IF(B34="","",L34-M34)</f>
        <v/>
      </c>
      <c r="O34" s="11">
        <f>IF(B34="","",IF(L34=0,0,M34/L34))</f>
        <v/>
      </c>
      <c r="P34" s="14">
        <f>IF(B34="","",IF(N34=0,"Completo",IF(M34=0,"Sin entregar","Parcial")))</f>
        <v/>
      </c>
      <c r="Q34" s="13">
        <f>IF(OR(B34="",R34=""),"","Falta: "&amp;LEFT(R34,LEN(R34)-2))</f>
        <v/>
      </c>
      <c r="R34" s="20">
        <f>IF(B34="","",IF(AND(D$7&lt;&gt;"",D34&lt;&gt;"Sí",D34&lt;&gt;"Exento"),D$7&amp;", ","")&amp;IF(AND(E$7&lt;&gt;"",E34&lt;&gt;"Sí",E34&lt;&gt;"Exento"),E$7&amp;", ","")&amp;IF(AND(F$7&lt;&gt;"",F34&lt;&gt;"Sí",F34&lt;&gt;"Exento"),F$7&amp;", ","")&amp;IF(AND(G$7&lt;&gt;"",G34&lt;&gt;"Sí",G34&lt;&gt;"Exento"),G$7&amp;", ","")&amp;IF(AND(H$7&lt;&gt;"",H34&lt;&gt;"Sí",H34&lt;&gt;"Exento"),H$7&amp;", ","")&amp;IF(AND(I$7&lt;&gt;"",I34&lt;&gt;"Sí",I34&lt;&gt;"Exento"),I$7&amp;", ","")&amp;IF(AND(J$7&lt;&gt;"",J34&lt;&gt;"Sí",J34&lt;&gt;"Exento"),J$7&amp;", ","")&amp;IF(AND(K$7&lt;&gt;"",K34&lt;&gt;"Sí",K34&lt;&gt;"Exento"),K$7&amp;", ",""))</f>
        <v/>
      </c>
      <c r="S34" s="21">
        <f>IF(B34="","",IF(N34=0,"",N34+ROW()/100000))</f>
        <v/>
      </c>
    </row>
    <row r="35">
      <c r="B35" s="1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10">
        <f>IF(B35="","",SUMPRODUCT(($D$7:$K$7&lt;&gt;"")*(D35:K35&lt;&gt;"Exento")))</f>
        <v/>
      </c>
      <c r="M35" s="10">
        <f>IF(B35="","",SUMPRODUCT(($D$7:$K$7&lt;&gt;"")*(D35:K35="Sí")))</f>
        <v/>
      </c>
      <c r="N35" s="16">
        <f>IF(B35="","",L35-M35)</f>
        <v/>
      </c>
      <c r="O35" s="11">
        <f>IF(B35="","",IF(L35=0,0,M35/L35))</f>
        <v/>
      </c>
      <c r="P35" s="14">
        <f>IF(B35="","",IF(N35=0,"Completo",IF(M35=0,"Sin entregar","Parcial")))</f>
        <v/>
      </c>
      <c r="Q35" s="13">
        <f>IF(OR(B35="",R35=""),"","Falta: "&amp;LEFT(R35,LEN(R35)-2))</f>
        <v/>
      </c>
      <c r="R35" s="20">
        <f>IF(B35="","",IF(AND(D$7&lt;&gt;"",D35&lt;&gt;"Sí",D35&lt;&gt;"Exento"),D$7&amp;", ","")&amp;IF(AND(E$7&lt;&gt;"",E35&lt;&gt;"Sí",E35&lt;&gt;"Exento"),E$7&amp;", ","")&amp;IF(AND(F$7&lt;&gt;"",F35&lt;&gt;"Sí",F35&lt;&gt;"Exento"),F$7&amp;", ","")&amp;IF(AND(G$7&lt;&gt;"",G35&lt;&gt;"Sí",G35&lt;&gt;"Exento"),G$7&amp;", ","")&amp;IF(AND(H$7&lt;&gt;"",H35&lt;&gt;"Sí",H35&lt;&gt;"Exento"),H$7&amp;", ","")&amp;IF(AND(I$7&lt;&gt;"",I35&lt;&gt;"Sí",I35&lt;&gt;"Exento"),I$7&amp;", ","")&amp;IF(AND(J$7&lt;&gt;"",J35&lt;&gt;"Sí",J35&lt;&gt;"Exento"),J$7&amp;", ","")&amp;IF(AND(K$7&lt;&gt;"",K35&lt;&gt;"Sí",K35&lt;&gt;"Exento"),K$7&amp;", ",""))</f>
        <v/>
      </c>
      <c r="S35" s="21">
        <f>IF(B35="","",IF(N35=0,"",N35+ROW()/100000))</f>
        <v/>
      </c>
    </row>
    <row r="36">
      <c r="B36" s="1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10">
        <f>IF(B36="","",SUMPRODUCT(($D$7:$K$7&lt;&gt;"")*(D36:K36&lt;&gt;"Exento")))</f>
        <v/>
      </c>
      <c r="M36" s="10">
        <f>IF(B36="","",SUMPRODUCT(($D$7:$K$7&lt;&gt;"")*(D36:K36="Sí")))</f>
        <v/>
      </c>
      <c r="N36" s="16">
        <f>IF(B36="","",L36-M36)</f>
        <v/>
      </c>
      <c r="O36" s="11">
        <f>IF(B36="","",IF(L36=0,0,M36/L36))</f>
        <v/>
      </c>
      <c r="P36" s="14">
        <f>IF(B36="","",IF(N36=0,"Completo",IF(M36=0,"Sin entregar","Parcial")))</f>
        <v/>
      </c>
      <c r="Q36" s="13">
        <f>IF(OR(B36="",R36=""),"","Falta: "&amp;LEFT(R36,LEN(R36)-2))</f>
        <v/>
      </c>
      <c r="R36" s="20">
        <f>IF(B36="","",IF(AND(D$7&lt;&gt;"",D36&lt;&gt;"Sí",D36&lt;&gt;"Exento"),D$7&amp;", ","")&amp;IF(AND(E$7&lt;&gt;"",E36&lt;&gt;"Sí",E36&lt;&gt;"Exento"),E$7&amp;", ","")&amp;IF(AND(F$7&lt;&gt;"",F36&lt;&gt;"Sí",F36&lt;&gt;"Exento"),F$7&amp;", ","")&amp;IF(AND(G$7&lt;&gt;"",G36&lt;&gt;"Sí",G36&lt;&gt;"Exento"),G$7&amp;", ","")&amp;IF(AND(H$7&lt;&gt;"",H36&lt;&gt;"Sí",H36&lt;&gt;"Exento"),H$7&amp;", ","")&amp;IF(AND(I$7&lt;&gt;"",I36&lt;&gt;"Sí",I36&lt;&gt;"Exento"),I$7&amp;", ","")&amp;IF(AND(J$7&lt;&gt;"",J36&lt;&gt;"Sí",J36&lt;&gt;"Exento"),J$7&amp;", ","")&amp;IF(AND(K$7&lt;&gt;"",K36&lt;&gt;"Sí",K36&lt;&gt;"Exento"),K$7&amp;", ",""))</f>
        <v/>
      </c>
      <c r="S36" s="21">
        <f>IF(B36="","",IF(N36=0,"",N36+ROW()/100000))</f>
        <v/>
      </c>
    </row>
    <row r="37">
      <c r="B37" s="1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10">
        <f>IF(B37="","",SUMPRODUCT(($D$7:$K$7&lt;&gt;"")*(D37:K37&lt;&gt;"Exento")))</f>
        <v/>
      </c>
      <c r="M37" s="10">
        <f>IF(B37="","",SUMPRODUCT(($D$7:$K$7&lt;&gt;"")*(D37:K37="Sí")))</f>
        <v/>
      </c>
      <c r="N37" s="16">
        <f>IF(B37="","",L37-M37)</f>
        <v/>
      </c>
      <c r="O37" s="11">
        <f>IF(B37="","",IF(L37=0,0,M37/L37))</f>
        <v/>
      </c>
      <c r="P37" s="14">
        <f>IF(B37="","",IF(N37=0,"Completo",IF(M37=0,"Sin entregar","Parcial")))</f>
        <v/>
      </c>
      <c r="Q37" s="13">
        <f>IF(OR(B37="",R37=""),"","Falta: "&amp;LEFT(R37,LEN(R37)-2))</f>
        <v/>
      </c>
      <c r="R37" s="20">
        <f>IF(B37="","",IF(AND(D$7&lt;&gt;"",D37&lt;&gt;"Sí",D37&lt;&gt;"Exento"),D$7&amp;", ","")&amp;IF(AND(E$7&lt;&gt;"",E37&lt;&gt;"Sí",E37&lt;&gt;"Exento"),E$7&amp;", ","")&amp;IF(AND(F$7&lt;&gt;"",F37&lt;&gt;"Sí",F37&lt;&gt;"Exento"),F$7&amp;", ","")&amp;IF(AND(G$7&lt;&gt;"",G37&lt;&gt;"Sí",G37&lt;&gt;"Exento"),G$7&amp;", ","")&amp;IF(AND(H$7&lt;&gt;"",H37&lt;&gt;"Sí",H37&lt;&gt;"Exento"),H$7&amp;", ","")&amp;IF(AND(I$7&lt;&gt;"",I37&lt;&gt;"Sí",I37&lt;&gt;"Exento"),I$7&amp;", ","")&amp;IF(AND(J$7&lt;&gt;"",J37&lt;&gt;"Sí",J37&lt;&gt;"Exento"),J$7&amp;", ","")&amp;IF(AND(K$7&lt;&gt;"",K37&lt;&gt;"Sí",K37&lt;&gt;"Exento"),K$7&amp;", ",""))</f>
        <v/>
      </c>
      <c r="S37" s="21">
        <f>IF(B37="","",IF(N37=0,"",N37+ROW()/100000))</f>
        <v/>
      </c>
    </row>
    <row r="38">
      <c r="B38" s="1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10">
        <f>IF(B38="","",SUMPRODUCT(($D$7:$K$7&lt;&gt;"")*(D38:K38&lt;&gt;"Exento")))</f>
        <v/>
      </c>
      <c r="M38" s="10">
        <f>IF(B38="","",SUMPRODUCT(($D$7:$K$7&lt;&gt;"")*(D38:K38="Sí")))</f>
        <v/>
      </c>
      <c r="N38" s="16">
        <f>IF(B38="","",L38-M38)</f>
        <v/>
      </c>
      <c r="O38" s="11">
        <f>IF(B38="","",IF(L38=0,0,M38/L38))</f>
        <v/>
      </c>
      <c r="P38" s="14">
        <f>IF(B38="","",IF(N38=0,"Completo",IF(M38=0,"Sin entregar","Parcial")))</f>
        <v/>
      </c>
      <c r="Q38" s="13">
        <f>IF(OR(B38="",R38=""),"","Falta: "&amp;LEFT(R38,LEN(R38)-2))</f>
        <v/>
      </c>
      <c r="R38" s="20">
        <f>IF(B38="","",IF(AND(D$7&lt;&gt;"",D38&lt;&gt;"Sí",D38&lt;&gt;"Exento"),D$7&amp;", ","")&amp;IF(AND(E$7&lt;&gt;"",E38&lt;&gt;"Sí",E38&lt;&gt;"Exento"),E$7&amp;", ","")&amp;IF(AND(F$7&lt;&gt;"",F38&lt;&gt;"Sí",F38&lt;&gt;"Exento"),F$7&amp;", ","")&amp;IF(AND(G$7&lt;&gt;"",G38&lt;&gt;"Sí",G38&lt;&gt;"Exento"),G$7&amp;", ","")&amp;IF(AND(H$7&lt;&gt;"",H38&lt;&gt;"Sí",H38&lt;&gt;"Exento"),H$7&amp;", ","")&amp;IF(AND(I$7&lt;&gt;"",I38&lt;&gt;"Sí",I38&lt;&gt;"Exento"),I$7&amp;", ","")&amp;IF(AND(J$7&lt;&gt;"",J38&lt;&gt;"Sí",J38&lt;&gt;"Exento"),J$7&amp;", ","")&amp;IF(AND(K$7&lt;&gt;"",K38&lt;&gt;"Sí",K38&lt;&gt;"Exento"),K$7&amp;", ",""))</f>
        <v/>
      </c>
      <c r="S38" s="21">
        <f>IF(B38="","",IF(N38=0,"",N38+ROW()/100000))</f>
        <v/>
      </c>
    </row>
    <row r="39">
      <c r="B39" s="1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10">
        <f>IF(B39="","",SUMPRODUCT(($D$7:$K$7&lt;&gt;"")*(D39:K39&lt;&gt;"Exento")))</f>
        <v/>
      </c>
      <c r="M39" s="10">
        <f>IF(B39="","",SUMPRODUCT(($D$7:$K$7&lt;&gt;"")*(D39:K39="Sí")))</f>
        <v/>
      </c>
      <c r="N39" s="16">
        <f>IF(B39="","",L39-M39)</f>
        <v/>
      </c>
      <c r="O39" s="11">
        <f>IF(B39="","",IF(L39=0,0,M39/L39))</f>
        <v/>
      </c>
      <c r="P39" s="14">
        <f>IF(B39="","",IF(N39=0,"Completo",IF(M39=0,"Sin entregar","Parcial")))</f>
        <v/>
      </c>
      <c r="Q39" s="13">
        <f>IF(OR(B39="",R39=""),"","Falta: "&amp;LEFT(R39,LEN(R39)-2))</f>
        <v/>
      </c>
      <c r="R39" s="20">
        <f>IF(B39="","",IF(AND(D$7&lt;&gt;"",D39&lt;&gt;"Sí",D39&lt;&gt;"Exento"),D$7&amp;", ","")&amp;IF(AND(E$7&lt;&gt;"",E39&lt;&gt;"Sí",E39&lt;&gt;"Exento"),E$7&amp;", ","")&amp;IF(AND(F$7&lt;&gt;"",F39&lt;&gt;"Sí",F39&lt;&gt;"Exento"),F$7&amp;", ","")&amp;IF(AND(G$7&lt;&gt;"",G39&lt;&gt;"Sí",G39&lt;&gt;"Exento"),G$7&amp;", ","")&amp;IF(AND(H$7&lt;&gt;"",H39&lt;&gt;"Sí",H39&lt;&gt;"Exento"),H$7&amp;", ","")&amp;IF(AND(I$7&lt;&gt;"",I39&lt;&gt;"Sí",I39&lt;&gt;"Exento"),I$7&amp;", ","")&amp;IF(AND(J$7&lt;&gt;"",J39&lt;&gt;"Sí",J39&lt;&gt;"Exento"),J$7&amp;", ","")&amp;IF(AND(K$7&lt;&gt;"",K39&lt;&gt;"Sí",K39&lt;&gt;"Exento"),K$7&amp;", ",""))</f>
        <v/>
      </c>
      <c r="S39" s="21">
        <f>IF(B39="","",IF(N39=0,"",N39+ROW()/100000))</f>
        <v/>
      </c>
    </row>
    <row r="40">
      <c r="B40" s="1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10">
        <f>IF(B40="","",SUMPRODUCT(($D$7:$K$7&lt;&gt;"")*(D40:K40&lt;&gt;"Exento")))</f>
        <v/>
      </c>
      <c r="M40" s="10">
        <f>IF(B40="","",SUMPRODUCT(($D$7:$K$7&lt;&gt;"")*(D40:K40="Sí")))</f>
        <v/>
      </c>
      <c r="N40" s="16">
        <f>IF(B40="","",L40-M40)</f>
        <v/>
      </c>
      <c r="O40" s="11">
        <f>IF(B40="","",IF(L40=0,0,M40/L40))</f>
        <v/>
      </c>
      <c r="P40" s="14">
        <f>IF(B40="","",IF(N40=0,"Completo",IF(M40=0,"Sin entregar","Parcial")))</f>
        <v/>
      </c>
      <c r="Q40" s="13">
        <f>IF(OR(B40="",R40=""),"","Falta: "&amp;LEFT(R40,LEN(R40)-2))</f>
        <v/>
      </c>
      <c r="R40" s="20">
        <f>IF(B40="","",IF(AND(D$7&lt;&gt;"",D40&lt;&gt;"Sí",D40&lt;&gt;"Exento"),D$7&amp;", ","")&amp;IF(AND(E$7&lt;&gt;"",E40&lt;&gt;"Sí",E40&lt;&gt;"Exento"),E$7&amp;", ","")&amp;IF(AND(F$7&lt;&gt;"",F40&lt;&gt;"Sí",F40&lt;&gt;"Exento"),F$7&amp;", ","")&amp;IF(AND(G$7&lt;&gt;"",G40&lt;&gt;"Sí",G40&lt;&gt;"Exento"),G$7&amp;", ","")&amp;IF(AND(H$7&lt;&gt;"",H40&lt;&gt;"Sí",H40&lt;&gt;"Exento"),H$7&amp;", ","")&amp;IF(AND(I$7&lt;&gt;"",I40&lt;&gt;"Sí",I40&lt;&gt;"Exento"),I$7&amp;", ","")&amp;IF(AND(J$7&lt;&gt;"",J40&lt;&gt;"Sí",J40&lt;&gt;"Exento"),J$7&amp;", ","")&amp;IF(AND(K$7&lt;&gt;"",K40&lt;&gt;"Sí",K40&lt;&gt;"Exento"),K$7&amp;", ",""))</f>
        <v/>
      </c>
      <c r="S40" s="21">
        <f>IF(B40="","",IF(N40=0,"",N40+ROW()/100000))</f>
        <v/>
      </c>
    </row>
    <row r="41">
      <c r="B41" s="1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10">
        <f>IF(B41="","",SUMPRODUCT(($D$7:$K$7&lt;&gt;"")*(D41:K41&lt;&gt;"Exento")))</f>
        <v/>
      </c>
      <c r="M41" s="10">
        <f>IF(B41="","",SUMPRODUCT(($D$7:$K$7&lt;&gt;"")*(D41:K41="Sí")))</f>
        <v/>
      </c>
      <c r="N41" s="16">
        <f>IF(B41="","",L41-M41)</f>
        <v/>
      </c>
      <c r="O41" s="11">
        <f>IF(B41="","",IF(L41=0,0,M41/L41))</f>
        <v/>
      </c>
      <c r="P41" s="14">
        <f>IF(B41="","",IF(N41=0,"Completo",IF(M41=0,"Sin entregar","Parcial")))</f>
        <v/>
      </c>
      <c r="Q41" s="13">
        <f>IF(OR(B41="",R41=""),"","Falta: "&amp;LEFT(R41,LEN(R41)-2))</f>
        <v/>
      </c>
      <c r="R41" s="20">
        <f>IF(B41="","",IF(AND(D$7&lt;&gt;"",D41&lt;&gt;"Sí",D41&lt;&gt;"Exento"),D$7&amp;", ","")&amp;IF(AND(E$7&lt;&gt;"",E41&lt;&gt;"Sí",E41&lt;&gt;"Exento"),E$7&amp;", ","")&amp;IF(AND(F$7&lt;&gt;"",F41&lt;&gt;"Sí",F41&lt;&gt;"Exento"),F$7&amp;", ","")&amp;IF(AND(G$7&lt;&gt;"",G41&lt;&gt;"Sí",G41&lt;&gt;"Exento"),G$7&amp;", ","")&amp;IF(AND(H$7&lt;&gt;"",H41&lt;&gt;"Sí",H41&lt;&gt;"Exento"),H$7&amp;", ","")&amp;IF(AND(I$7&lt;&gt;"",I41&lt;&gt;"Sí",I41&lt;&gt;"Exento"),I$7&amp;", ","")&amp;IF(AND(J$7&lt;&gt;"",J41&lt;&gt;"Sí",J41&lt;&gt;"Exento"),J$7&amp;", ","")&amp;IF(AND(K$7&lt;&gt;"",K41&lt;&gt;"Sí",K41&lt;&gt;"Exento"),K$7&amp;", ",""))</f>
        <v/>
      </c>
      <c r="S41" s="21">
        <f>IF(B41="","",IF(N41=0,"",N41+ROW()/100000))</f>
        <v/>
      </c>
    </row>
    <row r="42">
      <c r="B42" s="1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10">
        <f>IF(B42="","",SUMPRODUCT(($D$7:$K$7&lt;&gt;"")*(D42:K42&lt;&gt;"Exento")))</f>
        <v/>
      </c>
      <c r="M42" s="10">
        <f>IF(B42="","",SUMPRODUCT(($D$7:$K$7&lt;&gt;"")*(D42:K42="Sí")))</f>
        <v/>
      </c>
      <c r="N42" s="16">
        <f>IF(B42="","",L42-M42)</f>
        <v/>
      </c>
      <c r="O42" s="11">
        <f>IF(B42="","",IF(L42=0,0,M42/L42))</f>
        <v/>
      </c>
      <c r="P42" s="14">
        <f>IF(B42="","",IF(N42=0,"Completo",IF(M42=0,"Sin entregar","Parcial")))</f>
        <v/>
      </c>
      <c r="Q42" s="13">
        <f>IF(OR(B42="",R42=""),"","Falta: "&amp;LEFT(R42,LEN(R42)-2))</f>
        <v/>
      </c>
      <c r="R42" s="20">
        <f>IF(B42="","",IF(AND(D$7&lt;&gt;"",D42&lt;&gt;"Sí",D42&lt;&gt;"Exento"),D$7&amp;", ","")&amp;IF(AND(E$7&lt;&gt;"",E42&lt;&gt;"Sí",E42&lt;&gt;"Exento"),E$7&amp;", ","")&amp;IF(AND(F$7&lt;&gt;"",F42&lt;&gt;"Sí",F42&lt;&gt;"Exento"),F$7&amp;", ","")&amp;IF(AND(G$7&lt;&gt;"",G42&lt;&gt;"Sí",G42&lt;&gt;"Exento"),G$7&amp;", ","")&amp;IF(AND(H$7&lt;&gt;"",H42&lt;&gt;"Sí",H42&lt;&gt;"Exento"),H$7&amp;", ","")&amp;IF(AND(I$7&lt;&gt;"",I42&lt;&gt;"Sí",I42&lt;&gt;"Exento"),I$7&amp;", ","")&amp;IF(AND(J$7&lt;&gt;"",J42&lt;&gt;"Sí",J42&lt;&gt;"Exento"),J$7&amp;", ","")&amp;IF(AND(K$7&lt;&gt;"",K42&lt;&gt;"Sí",K42&lt;&gt;"Exento"),K$7&amp;", ",""))</f>
        <v/>
      </c>
      <c r="S42" s="21">
        <f>IF(B42="","",IF(N42=0,"",N42+ROW()/100000))</f>
        <v/>
      </c>
    </row>
    <row r="43">
      <c r="B43" s="1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10">
        <f>IF(B43="","",SUMPRODUCT(($D$7:$K$7&lt;&gt;"")*(D43:K43&lt;&gt;"Exento")))</f>
        <v/>
      </c>
      <c r="M43" s="10">
        <f>IF(B43="","",SUMPRODUCT(($D$7:$K$7&lt;&gt;"")*(D43:K43="Sí")))</f>
        <v/>
      </c>
      <c r="N43" s="16">
        <f>IF(B43="","",L43-M43)</f>
        <v/>
      </c>
      <c r="O43" s="11">
        <f>IF(B43="","",IF(L43=0,0,M43/L43))</f>
        <v/>
      </c>
      <c r="P43" s="14">
        <f>IF(B43="","",IF(N43=0,"Completo",IF(M43=0,"Sin entregar","Parcial")))</f>
        <v/>
      </c>
      <c r="Q43" s="13">
        <f>IF(OR(B43="",R43=""),"","Falta: "&amp;LEFT(R43,LEN(R43)-2))</f>
        <v/>
      </c>
      <c r="R43" s="20">
        <f>IF(B43="","",IF(AND(D$7&lt;&gt;"",D43&lt;&gt;"Sí",D43&lt;&gt;"Exento"),D$7&amp;", ","")&amp;IF(AND(E$7&lt;&gt;"",E43&lt;&gt;"Sí",E43&lt;&gt;"Exento"),E$7&amp;", ","")&amp;IF(AND(F$7&lt;&gt;"",F43&lt;&gt;"Sí",F43&lt;&gt;"Exento"),F$7&amp;", ","")&amp;IF(AND(G$7&lt;&gt;"",G43&lt;&gt;"Sí",G43&lt;&gt;"Exento"),G$7&amp;", ","")&amp;IF(AND(H$7&lt;&gt;"",H43&lt;&gt;"Sí",H43&lt;&gt;"Exento"),H$7&amp;", ","")&amp;IF(AND(I$7&lt;&gt;"",I43&lt;&gt;"Sí",I43&lt;&gt;"Exento"),I$7&amp;", ","")&amp;IF(AND(J$7&lt;&gt;"",J43&lt;&gt;"Sí",J43&lt;&gt;"Exento"),J$7&amp;", ","")&amp;IF(AND(K$7&lt;&gt;"",K43&lt;&gt;"Sí",K43&lt;&gt;"Exento"),K$7&amp;", ",""))</f>
        <v/>
      </c>
      <c r="S43" s="21">
        <f>IF(B43="","",IF(N43=0,"",N43+ROW()/100000))</f>
        <v/>
      </c>
    </row>
    <row r="44">
      <c r="B44" s="1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10">
        <f>IF(B44="","",SUMPRODUCT(($D$7:$K$7&lt;&gt;"")*(D44:K44&lt;&gt;"Exento")))</f>
        <v/>
      </c>
      <c r="M44" s="10">
        <f>IF(B44="","",SUMPRODUCT(($D$7:$K$7&lt;&gt;"")*(D44:K44="Sí")))</f>
        <v/>
      </c>
      <c r="N44" s="16">
        <f>IF(B44="","",L44-M44)</f>
        <v/>
      </c>
      <c r="O44" s="11">
        <f>IF(B44="","",IF(L44=0,0,M44/L44))</f>
        <v/>
      </c>
      <c r="P44" s="14">
        <f>IF(B44="","",IF(N44=0,"Completo",IF(M44=0,"Sin entregar","Parcial")))</f>
        <v/>
      </c>
      <c r="Q44" s="13">
        <f>IF(OR(B44="",R44=""),"","Falta: "&amp;LEFT(R44,LEN(R44)-2))</f>
        <v/>
      </c>
      <c r="R44" s="20">
        <f>IF(B44="","",IF(AND(D$7&lt;&gt;"",D44&lt;&gt;"Sí",D44&lt;&gt;"Exento"),D$7&amp;", ","")&amp;IF(AND(E$7&lt;&gt;"",E44&lt;&gt;"Sí",E44&lt;&gt;"Exento"),E$7&amp;", ","")&amp;IF(AND(F$7&lt;&gt;"",F44&lt;&gt;"Sí",F44&lt;&gt;"Exento"),F$7&amp;", ","")&amp;IF(AND(G$7&lt;&gt;"",G44&lt;&gt;"Sí",G44&lt;&gt;"Exento"),G$7&amp;", ","")&amp;IF(AND(H$7&lt;&gt;"",H44&lt;&gt;"Sí",H44&lt;&gt;"Exento"),H$7&amp;", ","")&amp;IF(AND(I$7&lt;&gt;"",I44&lt;&gt;"Sí",I44&lt;&gt;"Exento"),I$7&amp;", ","")&amp;IF(AND(J$7&lt;&gt;"",J44&lt;&gt;"Sí",J44&lt;&gt;"Exento"),J$7&amp;", ","")&amp;IF(AND(K$7&lt;&gt;"",K44&lt;&gt;"Sí",K44&lt;&gt;"Exento"),K$7&amp;", ",""))</f>
        <v/>
      </c>
      <c r="S44" s="21">
        <f>IF(B44="","",IF(N44=0,"",N44+ROW()/100000))</f>
        <v/>
      </c>
    </row>
    <row r="45">
      <c r="B45" s="1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10">
        <f>IF(B45="","",SUMPRODUCT(($D$7:$K$7&lt;&gt;"")*(D45:K45&lt;&gt;"Exento")))</f>
        <v/>
      </c>
      <c r="M45" s="10">
        <f>IF(B45="","",SUMPRODUCT(($D$7:$K$7&lt;&gt;"")*(D45:K45="Sí")))</f>
        <v/>
      </c>
      <c r="N45" s="16">
        <f>IF(B45="","",L45-M45)</f>
        <v/>
      </c>
      <c r="O45" s="11">
        <f>IF(B45="","",IF(L45=0,0,M45/L45))</f>
        <v/>
      </c>
      <c r="P45" s="14">
        <f>IF(B45="","",IF(N45=0,"Completo",IF(M45=0,"Sin entregar","Parcial")))</f>
        <v/>
      </c>
      <c r="Q45" s="13">
        <f>IF(OR(B45="",R45=""),"","Falta: "&amp;LEFT(R45,LEN(R45)-2))</f>
        <v/>
      </c>
      <c r="R45" s="20">
        <f>IF(B45="","",IF(AND(D$7&lt;&gt;"",D45&lt;&gt;"Sí",D45&lt;&gt;"Exento"),D$7&amp;", ","")&amp;IF(AND(E$7&lt;&gt;"",E45&lt;&gt;"Sí",E45&lt;&gt;"Exento"),E$7&amp;", ","")&amp;IF(AND(F$7&lt;&gt;"",F45&lt;&gt;"Sí",F45&lt;&gt;"Exento"),F$7&amp;", ","")&amp;IF(AND(G$7&lt;&gt;"",G45&lt;&gt;"Sí",G45&lt;&gt;"Exento"),G$7&amp;", ","")&amp;IF(AND(H$7&lt;&gt;"",H45&lt;&gt;"Sí",H45&lt;&gt;"Exento"),H$7&amp;", ","")&amp;IF(AND(I$7&lt;&gt;"",I45&lt;&gt;"Sí",I45&lt;&gt;"Exento"),I$7&amp;", ","")&amp;IF(AND(J$7&lt;&gt;"",J45&lt;&gt;"Sí",J45&lt;&gt;"Exento"),J$7&amp;", ","")&amp;IF(AND(K$7&lt;&gt;"",K45&lt;&gt;"Sí",K45&lt;&gt;"Exento"),K$7&amp;", ",""))</f>
        <v/>
      </c>
      <c r="S45" s="21">
        <f>IF(B45="","",IF(N45=0,"",N45+ROW()/100000))</f>
        <v/>
      </c>
    </row>
    <row r="46">
      <c r="B46" s="1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10">
        <f>IF(B46="","",SUMPRODUCT(($D$7:$K$7&lt;&gt;"")*(D46:K46&lt;&gt;"Exento")))</f>
        <v/>
      </c>
      <c r="M46" s="10">
        <f>IF(B46="","",SUMPRODUCT(($D$7:$K$7&lt;&gt;"")*(D46:K46="Sí")))</f>
        <v/>
      </c>
      <c r="N46" s="16">
        <f>IF(B46="","",L46-M46)</f>
        <v/>
      </c>
      <c r="O46" s="11">
        <f>IF(B46="","",IF(L46=0,0,M46/L46))</f>
        <v/>
      </c>
      <c r="P46" s="14">
        <f>IF(B46="","",IF(N46=0,"Completo",IF(M46=0,"Sin entregar","Parcial")))</f>
        <v/>
      </c>
      <c r="Q46" s="13">
        <f>IF(OR(B46="",R46=""),"","Falta: "&amp;LEFT(R46,LEN(R46)-2))</f>
        <v/>
      </c>
      <c r="R46" s="20">
        <f>IF(B46="","",IF(AND(D$7&lt;&gt;"",D46&lt;&gt;"Sí",D46&lt;&gt;"Exento"),D$7&amp;", ","")&amp;IF(AND(E$7&lt;&gt;"",E46&lt;&gt;"Sí",E46&lt;&gt;"Exento"),E$7&amp;", ","")&amp;IF(AND(F$7&lt;&gt;"",F46&lt;&gt;"Sí",F46&lt;&gt;"Exento"),F$7&amp;", ","")&amp;IF(AND(G$7&lt;&gt;"",G46&lt;&gt;"Sí",G46&lt;&gt;"Exento"),G$7&amp;", ","")&amp;IF(AND(H$7&lt;&gt;"",H46&lt;&gt;"Sí",H46&lt;&gt;"Exento"),H$7&amp;", ","")&amp;IF(AND(I$7&lt;&gt;"",I46&lt;&gt;"Sí",I46&lt;&gt;"Exento"),I$7&amp;", ","")&amp;IF(AND(J$7&lt;&gt;"",J46&lt;&gt;"Sí",J46&lt;&gt;"Exento"),J$7&amp;", ","")&amp;IF(AND(K$7&lt;&gt;"",K46&lt;&gt;"Sí",K46&lt;&gt;"Exento"),K$7&amp;", ",""))</f>
        <v/>
      </c>
      <c r="S46" s="21">
        <f>IF(B46="","",IF(N46=0,"",N46+ROW()/100000))</f>
        <v/>
      </c>
    </row>
    <row r="47">
      <c r="B47" s="1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10">
        <f>IF(B47="","",SUMPRODUCT(($D$7:$K$7&lt;&gt;"")*(D47:K47&lt;&gt;"Exento")))</f>
        <v/>
      </c>
      <c r="M47" s="10">
        <f>IF(B47="","",SUMPRODUCT(($D$7:$K$7&lt;&gt;"")*(D47:K47="Sí")))</f>
        <v/>
      </c>
      <c r="N47" s="16">
        <f>IF(B47="","",L47-M47)</f>
        <v/>
      </c>
      <c r="O47" s="11">
        <f>IF(B47="","",IF(L47=0,0,M47/L47))</f>
        <v/>
      </c>
      <c r="P47" s="14">
        <f>IF(B47="","",IF(N47=0,"Completo",IF(M47=0,"Sin entregar","Parcial")))</f>
        <v/>
      </c>
      <c r="Q47" s="13">
        <f>IF(OR(B47="",R47=""),"","Falta: "&amp;LEFT(R47,LEN(R47)-2))</f>
        <v/>
      </c>
      <c r="R47" s="20">
        <f>IF(B47="","",IF(AND(D$7&lt;&gt;"",D47&lt;&gt;"Sí",D47&lt;&gt;"Exento"),D$7&amp;", ","")&amp;IF(AND(E$7&lt;&gt;"",E47&lt;&gt;"Sí",E47&lt;&gt;"Exento"),E$7&amp;", ","")&amp;IF(AND(F$7&lt;&gt;"",F47&lt;&gt;"Sí",F47&lt;&gt;"Exento"),F$7&amp;", ","")&amp;IF(AND(G$7&lt;&gt;"",G47&lt;&gt;"Sí",G47&lt;&gt;"Exento"),G$7&amp;", ","")&amp;IF(AND(H$7&lt;&gt;"",H47&lt;&gt;"Sí",H47&lt;&gt;"Exento"),H$7&amp;", ","")&amp;IF(AND(I$7&lt;&gt;"",I47&lt;&gt;"Sí",I47&lt;&gt;"Exento"),I$7&amp;", ","")&amp;IF(AND(J$7&lt;&gt;"",J47&lt;&gt;"Sí",J47&lt;&gt;"Exento"),J$7&amp;", ","")&amp;IF(AND(K$7&lt;&gt;"",K47&lt;&gt;"Sí",K47&lt;&gt;"Exento"),K$7&amp;", ",""))</f>
        <v/>
      </c>
      <c r="S47" s="21">
        <f>IF(B47="","",IF(N47=0,"",N47+ROW()/100000))</f>
        <v/>
      </c>
    </row>
    <row r="49">
      <c r="B49" s="22" t="inlineStr">
        <is>
          <t>Fondo ámbar = celda sin marcar todavía. Las columnas ocultas R y S son auxiliares (texto del recordatorio y ranking del Panel): no las borres.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2:Q2"/>
    <mergeCell ref="E5:F5"/>
    <mergeCell ref="B3:Q3"/>
  </mergeCells>
  <conditionalFormatting sqref="D8:K47">
    <cfRule type="cellIs" priority="1" operator="equal" dxfId="2">
      <formula>"Sí"</formula>
    </cfRule>
    <cfRule type="cellIs" priority="2" operator="equal" dxfId="0">
      <formula>"No"</formula>
    </cfRule>
    <cfRule type="cellIs" priority="3" operator="equal" dxfId="3">
      <formula>"Exento"</formula>
    </cfRule>
    <cfRule type="expression" priority="4" dxfId="4">
      <formula>AND($B8&lt;&gt;"",D$7&lt;&gt;"",D8="")</formula>
    </cfRule>
  </conditionalFormatting>
  <conditionalFormatting sqref="P8:P47">
    <cfRule type="cellIs" priority="5" operator="equal" dxfId="2">
      <formula>"Completo"</formula>
    </cfRule>
    <cfRule type="cellIs" priority="6" operator="equal" dxfId="0">
      <formula>"Sin entregar"</formula>
    </cfRule>
    <cfRule type="cellIs" priority="7" operator="equal" dxfId="1">
      <formula>"Parcial"</formula>
    </cfRule>
  </conditionalFormatting>
  <conditionalFormatting sqref="O8:O47">
    <cfRule type="dataBar" priority="8">
      <dataBar>
        <cfvo type="num" val="0"/>
        <cfvo type="max"/>
        <color rgb="0010B981"/>
      </dataBar>
    </cfRule>
  </conditionalFormatting>
  <dataValidations count="1">
    <dataValidation sqref="D8:K47" showDropDown="0" showInputMessage="0" showErrorMessage="0" allowBlank="1" type="list">
      <formula1>"Sí,No,Exento"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18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" customWidth="1" min="2" max="2"/>
    <col width="28" customWidth="1" min="3" max="3"/>
    <col width="14" customWidth="1" min="4" max="4"/>
    <col width="11" customWidth="1" min="5" max="5"/>
    <col width="13" customWidth="1" min="6" max="6"/>
    <col width="12" customWidth="1" min="7" max="7"/>
    <col width="11" customWidth="1" min="8" max="8"/>
    <col width="11" customWidth="1" min="9" max="9"/>
    <col width="10" customWidth="1" min="10" max="10"/>
    <col width="11" customWidth="1" min="11" max="11"/>
    <col width="11" customWidth="1" min="12" max="12"/>
    <col width="12" customWidth="1" min="13" max="13"/>
    <col width="14" customWidth="1" min="14" max="14"/>
    <col width="14" customWidth="1" min="15" max="15"/>
    <col width="3" customWidth="1" min="16" max="16"/>
  </cols>
  <sheetData>
    <row r="2" ht="34" customHeight="1">
      <c r="B2" s="1" t="inlineStr">
        <is>
          <t>Lista de material requerido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Define hasta 8 artículos: fecha límite, cantidad y precio orientativo. El resumen de entregas se calcula solo desde la hoja «Entregas».</t>
        </is>
      </c>
    </row>
    <row r="5">
      <c r="B5" s="12" t="inlineStr">
        <is>
          <t>Hoy:</t>
        </is>
      </c>
      <c r="C5" s="23">
        <f>TODAY()</f>
        <v/>
      </c>
      <c r="D5" s="17" t="inlineStr">
        <is>
          <t>Urgente si faltan ≤</t>
        </is>
      </c>
      <c r="E5" s="24" t="n">
        <v>7</v>
      </c>
      <c r="F5" s="25" t="inlineStr">
        <is>
          <t>días</t>
        </is>
      </c>
    </row>
    <row r="7" ht="34" customHeight="1">
      <c r="B7" s="8" t="inlineStr">
        <is>
          <t>Nº</t>
        </is>
      </c>
      <c r="C7" s="8" t="inlineStr">
        <is>
          <t>Artículo</t>
        </is>
      </c>
      <c r="D7" s="8" t="inlineStr">
        <is>
          <t>Categoría</t>
        </is>
      </c>
      <c r="E7" s="8" t="inlineStr">
        <is>
          <t>Cantidad por alumno</t>
        </is>
      </c>
      <c r="F7" s="8" t="inlineStr">
        <is>
          <t>Fecha límite</t>
        </is>
      </c>
      <c r="G7" s="8" t="inlineStr">
        <is>
          <t>Precio unitario</t>
        </is>
      </c>
      <c r="H7" s="8" t="inlineStr">
        <is>
          <t>Entregados</t>
        </is>
      </c>
      <c r="I7" s="8" t="inlineStr">
        <is>
          <t>Pendientes</t>
        </is>
      </c>
      <c r="J7" s="8" t="inlineStr">
        <is>
          <t>Exentos</t>
        </is>
      </c>
      <c r="K7" s="8" t="inlineStr">
        <is>
          <t>% entrega</t>
        </is>
      </c>
      <c r="L7" s="8" t="inlineStr">
        <is>
          <t>Días que faltan</t>
        </is>
      </c>
      <c r="M7" s="8" t="inlineStr">
        <is>
          <t>Estado</t>
        </is>
      </c>
      <c r="N7" s="8" t="inlineStr">
        <is>
          <t>Valor entregado</t>
        </is>
      </c>
      <c r="O7" s="8" t="inlineStr">
        <is>
          <t>Valor pendiente</t>
        </is>
      </c>
    </row>
    <row r="8">
      <c r="B8" s="26" t="n">
        <v>1</v>
      </c>
      <c r="C8" s="19" t="inlineStr">
        <is>
          <t>Agenda escolar</t>
        </is>
      </c>
      <c r="D8" s="9" t="inlineStr">
        <is>
          <t>Papelería</t>
        </is>
      </c>
      <c r="E8" s="24" t="n">
        <v>1</v>
      </c>
      <c r="F8" s="27" t="n">
        <v>46283</v>
      </c>
      <c r="G8" s="28" t="n">
        <v>6.5</v>
      </c>
      <c r="H8" s="10">
        <f>IF(C8="","",COUNTIF(INDEX(Entregas!$D$8:$K$47,0,B8),"Sí"))</f>
        <v/>
      </c>
      <c r="I8" s="10">
        <f>IF(C8="","",Entregas!$D$5-H8-J8)</f>
        <v/>
      </c>
      <c r="J8" s="10">
        <f>IF(C8="","",COUNTIF(INDEX(Entregas!$D$8:$K$47,0,B8),"Exento"))</f>
        <v/>
      </c>
      <c r="K8" s="29">
        <f>IF(C8="","",IF(Entregas!$D$5-J8&lt;=0,0,H8/(Entregas!$D$5-J8)))</f>
        <v/>
      </c>
      <c r="L8" s="10">
        <f>IF(OR(C8="",F8=""),"",F8-$C$5)</f>
        <v/>
      </c>
      <c r="M8" s="14">
        <f>IF(C8="","",IF(I8&lt;=0,"Completo",IF(F8="","Sin fecha",IF(L8&lt;0,"Vencido",IF(L8&lt;=$E$5,"Urgente","En plazo")))))</f>
        <v/>
      </c>
      <c r="N8" s="30">
        <f>IF(C8="","",ROUND(H8*E8*G8,2))</f>
        <v/>
      </c>
      <c r="O8" s="30">
        <f>IF(C8="","",ROUND(I8*E8*G8,2))</f>
        <v/>
      </c>
    </row>
    <row r="9">
      <c r="B9" s="26" t="n">
        <v>2</v>
      </c>
      <c r="C9" s="19" t="inlineStr">
        <is>
          <t>Cuaderno cuadrícula A4</t>
        </is>
      </c>
      <c r="D9" s="9" t="inlineStr">
        <is>
          <t>Papelería</t>
        </is>
      </c>
      <c r="E9" s="24" t="n">
        <v>3</v>
      </c>
      <c r="F9" s="27" t="n">
        <v>46283</v>
      </c>
      <c r="G9" s="28" t="n">
        <v>2.2</v>
      </c>
      <c r="H9" s="10">
        <f>IF(C9="","",COUNTIF(INDEX(Entregas!$D$8:$K$47,0,B9),"Sí"))</f>
        <v/>
      </c>
      <c r="I9" s="10">
        <f>IF(C9="","",Entregas!$D$5-H9-J9)</f>
        <v/>
      </c>
      <c r="J9" s="10">
        <f>IF(C9="","",COUNTIF(INDEX(Entregas!$D$8:$K$47,0,B9),"Exento"))</f>
        <v/>
      </c>
      <c r="K9" s="29">
        <f>IF(C9="","",IF(Entregas!$D$5-J9&lt;=0,0,H9/(Entregas!$D$5-J9)))</f>
        <v/>
      </c>
      <c r="L9" s="10">
        <f>IF(OR(C9="",F9=""),"",F9-$C$5)</f>
        <v/>
      </c>
      <c r="M9" s="14">
        <f>IF(C9="","",IF(I9&lt;=0,"Completo",IF(F9="","Sin fecha",IF(L9&lt;0,"Vencido",IF(L9&lt;=$E$5,"Urgente","En plazo")))))</f>
        <v/>
      </c>
      <c r="N9" s="30">
        <f>IF(C9="","",ROUND(H9*E9*G9,2))</f>
        <v/>
      </c>
      <c r="O9" s="30">
        <f>IF(C9="","",ROUND(I9*E9*G9,2))</f>
        <v/>
      </c>
    </row>
    <row r="10">
      <c r="B10" s="26" t="n">
        <v>3</v>
      </c>
      <c r="C10" s="19" t="inlineStr">
        <is>
          <t>Estuche completo</t>
        </is>
      </c>
      <c r="D10" s="9" t="inlineStr">
        <is>
          <t>Papelería</t>
        </is>
      </c>
      <c r="E10" s="24" t="n">
        <v>1</v>
      </c>
      <c r="F10" s="27" t="n">
        <v>46283</v>
      </c>
      <c r="G10" s="28" t="n">
        <v>9</v>
      </c>
      <c r="H10" s="10">
        <f>IF(C10="","",COUNTIF(INDEX(Entregas!$D$8:$K$47,0,B10),"Sí"))</f>
        <v/>
      </c>
      <c r="I10" s="10">
        <f>IF(C10="","",Entregas!$D$5-H10-J10)</f>
        <v/>
      </c>
      <c r="J10" s="10">
        <f>IF(C10="","",COUNTIF(INDEX(Entregas!$D$8:$K$47,0,B10),"Exento"))</f>
        <v/>
      </c>
      <c r="K10" s="29">
        <f>IF(C10="","",IF(Entregas!$D$5-J10&lt;=0,0,H10/(Entregas!$D$5-J10)))</f>
        <v/>
      </c>
      <c r="L10" s="10">
        <f>IF(OR(C10="",F10=""),"",F10-$C$5)</f>
        <v/>
      </c>
      <c r="M10" s="14">
        <f>IF(C10="","",IF(I10&lt;=0,"Completo",IF(F10="","Sin fecha",IF(L10&lt;0,"Vencido",IF(L10&lt;=$E$5,"Urgente","En plazo")))))</f>
        <v/>
      </c>
      <c r="N10" s="30">
        <f>IF(C10="","",ROUND(H10*E10*G10,2))</f>
        <v/>
      </c>
      <c r="O10" s="30">
        <f>IF(C10="","",ROUND(I10*E10*G10,2))</f>
        <v/>
      </c>
    </row>
    <row r="11">
      <c r="B11" s="26" t="n">
        <v>4</v>
      </c>
      <c r="C11" s="19" t="inlineStr">
        <is>
          <t>Libro de lectura del trimestre</t>
        </is>
      </c>
      <c r="D11" s="9" t="inlineStr">
        <is>
          <t>Libros</t>
        </is>
      </c>
      <c r="E11" s="24" t="n">
        <v>1</v>
      </c>
      <c r="F11" s="27" t="n">
        <v>46297</v>
      </c>
      <c r="G11" s="28" t="n">
        <v>11.95</v>
      </c>
      <c r="H11" s="10">
        <f>IF(C11="","",COUNTIF(INDEX(Entregas!$D$8:$K$47,0,B11),"Sí"))</f>
        <v/>
      </c>
      <c r="I11" s="10">
        <f>IF(C11="","",Entregas!$D$5-H11-J11)</f>
        <v/>
      </c>
      <c r="J11" s="10">
        <f>IF(C11="","",COUNTIF(INDEX(Entregas!$D$8:$K$47,0,B11),"Exento"))</f>
        <v/>
      </c>
      <c r="K11" s="29">
        <f>IF(C11="","",IF(Entregas!$D$5-J11&lt;=0,0,H11/(Entregas!$D$5-J11)))</f>
        <v/>
      </c>
      <c r="L11" s="10">
        <f>IF(OR(C11="",F11=""),"",F11-$C$5)</f>
        <v/>
      </c>
      <c r="M11" s="14">
        <f>IF(C11="","",IF(I11&lt;=0,"Completo",IF(F11="","Sin fecha",IF(L11&lt;0,"Vencido",IF(L11&lt;=$E$5,"Urgente","En plazo")))))</f>
        <v/>
      </c>
      <c r="N11" s="30">
        <f>IF(C11="","",ROUND(H11*E11*G11,2))</f>
        <v/>
      </c>
      <c r="O11" s="30">
        <f>IF(C11="","",ROUND(I11*E11*G11,2))</f>
        <v/>
      </c>
    </row>
    <row r="12">
      <c r="B12" s="26" t="n">
        <v>5</v>
      </c>
      <c r="C12" s="19" t="inlineStr">
        <is>
          <t>Calculadora científica</t>
        </is>
      </c>
      <c r="D12" s="9" t="inlineStr">
        <is>
          <t>Tecnología</t>
        </is>
      </c>
      <c r="E12" s="24" t="n">
        <v>1</v>
      </c>
      <c r="F12" s="27" t="n">
        <v>46304</v>
      </c>
      <c r="G12" s="28" t="n">
        <v>14.9</v>
      </c>
      <c r="H12" s="10">
        <f>IF(C12="","",COUNTIF(INDEX(Entregas!$D$8:$K$47,0,B12),"Sí"))</f>
        <v/>
      </c>
      <c r="I12" s="10">
        <f>IF(C12="","",Entregas!$D$5-H12-J12)</f>
        <v/>
      </c>
      <c r="J12" s="10">
        <f>IF(C12="","",COUNTIF(INDEX(Entregas!$D$8:$K$47,0,B12),"Exento"))</f>
        <v/>
      </c>
      <c r="K12" s="29">
        <f>IF(C12="","",IF(Entregas!$D$5-J12&lt;=0,0,H12/(Entregas!$D$5-J12)))</f>
        <v/>
      </c>
      <c r="L12" s="10">
        <f>IF(OR(C12="",F12=""),"",F12-$C$5)</f>
        <v/>
      </c>
      <c r="M12" s="14">
        <f>IF(C12="","",IF(I12&lt;=0,"Completo",IF(F12="","Sin fecha",IF(L12&lt;0,"Vencido",IF(L12&lt;=$E$5,"Urgente","En plazo")))))</f>
        <v/>
      </c>
      <c r="N12" s="30">
        <f>IF(C12="","",ROUND(H12*E12*G12,2))</f>
        <v/>
      </c>
      <c r="O12" s="30">
        <f>IF(C12="","",ROUND(I12*E12*G12,2))</f>
        <v/>
      </c>
    </row>
    <row r="13">
      <c r="B13" s="26" t="n">
        <v>6</v>
      </c>
      <c r="C13" s="19" t="inlineStr">
        <is>
          <t>Compás y escuadra</t>
        </is>
      </c>
      <c r="D13" s="9" t="inlineStr">
        <is>
          <t>Papelería</t>
        </is>
      </c>
      <c r="E13" s="24" t="n">
        <v>1</v>
      </c>
      <c r="F13" s="27" t="n">
        <v>46304</v>
      </c>
      <c r="G13" s="28" t="n">
        <v>4.5</v>
      </c>
      <c r="H13" s="10">
        <f>IF(C13="","",COUNTIF(INDEX(Entregas!$D$8:$K$47,0,B13),"Sí"))</f>
        <v/>
      </c>
      <c r="I13" s="10">
        <f>IF(C13="","",Entregas!$D$5-H13-J13)</f>
        <v/>
      </c>
      <c r="J13" s="10">
        <f>IF(C13="","",COUNTIF(INDEX(Entregas!$D$8:$K$47,0,B13),"Exento"))</f>
        <v/>
      </c>
      <c r="K13" s="29">
        <f>IF(C13="","",IF(Entregas!$D$5-J13&lt;=0,0,H13/(Entregas!$D$5-J13)))</f>
        <v/>
      </c>
      <c r="L13" s="10">
        <f>IF(OR(C13="",F13=""),"",F13-$C$5)</f>
        <v/>
      </c>
      <c r="M13" s="14">
        <f>IF(C13="","",IF(I13&lt;=0,"Completo",IF(F13="","Sin fecha",IF(L13&lt;0,"Vencido",IF(L13&lt;=$E$5,"Urgente","En plazo")))))</f>
        <v/>
      </c>
      <c r="N13" s="30">
        <f>IF(C13="","",ROUND(H13*E13*G13,2))</f>
        <v/>
      </c>
      <c r="O13" s="30">
        <f>IF(C13="","",ROUND(I13*E13*G13,2))</f>
        <v/>
      </c>
    </row>
    <row r="14">
      <c r="B14" s="26" t="n">
        <v>7</v>
      </c>
      <c r="C14" s="19" t="inlineStr">
        <is>
          <t>Bata de laboratorio</t>
        </is>
      </c>
      <c r="D14" s="9" t="inlineStr">
        <is>
          <t>Laboratorio</t>
        </is>
      </c>
      <c r="E14" s="24" t="n">
        <v>1</v>
      </c>
      <c r="F14" s="27" t="n">
        <v>46325</v>
      </c>
      <c r="G14" s="28" t="n">
        <v>12</v>
      </c>
      <c r="H14" s="10">
        <f>IF(C14="","",COUNTIF(INDEX(Entregas!$D$8:$K$47,0,B14),"Sí"))</f>
        <v/>
      </c>
      <c r="I14" s="10">
        <f>IF(C14="","",Entregas!$D$5-H14-J14)</f>
        <v/>
      </c>
      <c r="J14" s="10">
        <f>IF(C14="","",COUNTIF(INDEX(Entregas!$D$8:$K$47,0,B14),"Exento"))</f>
        <v/>
      </c>
      <c r="K14" s="29">
        <f>IF(C14="","",IF(Entregas!$D$5-J14&lt;=0,0,H14/(Entregas!$D$5-J14)))</f>
        <v/>
      </c>
      <c r="L14" s="10">
        <f>IF(OR(C14="",F14=""),"",F14-$C$5)</f>
        <v/>
      </c>
      <c r="M14" s="14">
        <f>IF(C14="","",IF(I14&lt;=0,"Completo",IF(F14="","Sin fecha",IF(L14&lt;0,"Vencido",IF(L14&lt;=$E$5,"Urgente","En plazo")))))</f>
        <v/>
      </c>
      <c r="N14" s="30">
        <f>IF(C14="","",ROUND(H14*E14*G14,2))</f>
        <v/>
      </c>
      <c r="O14" s="30">
        <f>IF(C14="","",ROUND(I14*E14*G14,2))</f>
        <v/>
      </c>
    </row>
    <row r="15">
      <c r="B15" s="26" t="n">
        <v>8</v>
      </c>
      <c r="C15" s="19" t="inlineStr">
        <is>
          <t>Bolsa de aseo para Educación Física</t>
        </is>
      </c>
      <c r="D15" s="9" t="inlineStr">
        <is>
          <t>Deporte</t>
        </is>
      </c>
      <c r="E15" s="24" t="n">
        <v>1</v>
      </c>
      <c r="F15" s="27" t="n">
        <v>46325</v>
      </c>
      <c r="G15" s="28" t="n">
        <v>5</v>
      </c>
      <c r="H15" s="10">
        <f>IF(C15="","",COUNTIF(INDEX(Entregas!$D$8:$K$47,0,B15),"Sí"))</f>
        <v/>
      </c>
      <c r="I15" s="10">
        <f>IF(C15="","",Entregas!$D$5-H15-J15)</f>
        <v/>
      </c>
      <c r="J15" s="10">
        <f>IF(C15="","",COUNTIF(INDEX(Entregas!$D$8:$K$47,0,B15),"Exento"))</f>
        <v/>
      </c>
      <c r="K15" s="29">
        <f>IF(C15="","",IF(Entregas!$D$5-J15&lt;=0,0,H15/(Entregas!$D$5-J15)))</f>
        <v/>
      </c>
      <c r="L15" s="10">
        <f>IF(OR(C15="",F15=""),"",F15-$C$5)</f>
        <v/>
      </c>
      <c r="M15" s="14">
        <f>IF(C15="","",IF(I15&lt;=0,"Completo",IF(F15="","Sin fecha",IF(L15&lt;0,"Vencido",IF(L15&lt;=$E$5,"Urgente","En plazo")))))</f>
        <v/>
      </c>
      <c r="N15" s="30">
        <f>IF(C15="","",ROUND(H15*E15*G15,2))</f>
        <v/>
      </c>
      <c r="O15" s="30">
        <f>IF(C15="","",ROUND(I15*E15*G15,2))</f>
        <v/>
      </c>
    </row>
    <row r="16">
      <c r="B16" s="31" t="inlineStr"/>
      <c r="C16" s="31" t="inlineStr">
        <is>
          <t>Total / media</t>
        </is>
      </c>
      <c r="D16" s="31" t="inlineStr"/>
      <c r="E16" s="31" t="inlineStr"/>
      <c r="F16" s="31" t="inlineStr"/>
      <c r="G16" s="31" t="inlineStr"/>
      <c r="H16" s="32">
        <f>SUM(H8:H15)</f>
        <v/>
      </c>
      <c r="I16" s="32">
        <f>SUM(I8:I15)</f>
        <v/>
      </c>
      <c r="J16" s="32">
        <f>SUM(J8:J15)</f>
        <v/>
      </c>
      <c r="K16" s="33">
        <f>IFERROR(AVERAGE(K8:K15),0)</f>
        <v/>
      </c>
      <c r="L16" s="31" t="inlineStr"/>
      <c r="M16" s="31" t="inlineStr"/>
      <c r="N16" s="34">
        <f>SUM(N8:N15)</f>
        <v/>
      </c>
      <c r="O16" s="34">
        <f>SUM(O8:O15)</f>
        <v/>
      </c>
    </row>
    <row r="18">
      <c r="B18" s="22" t="inlineStr">
        <is>
          <t>Los precios son orientativos y sirven para estimar el valor del material entregado y pendiente; ajústalos a lo que cuesta de verdad en tu zona.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M8:M15">
    <cfRule type="expression" priority="1" dxfId="0">
      <formula>$M8="Vencido"</formula>
    </cfRule>
    <cfRule type="expression" priority="2" dxfId="1">
      <formula>$M8="Urgente"</formula>
    </cfRule>
    <cfRule type="expression" priority="3" dxfId="2">
      <formula>$M8="Completo"</formula>
    </cfRule>
  </conditionalFormatting>
  <conditionalFormatting sqref="K8:K15">
    <cfRule type="dataBar" priority="4">
      <dataBar>
        <cfvo type="num" val="0"/>
        <cfvo type="max"/>
        <color rgb="0010B981"/>
      </dataBar>
    </cfRule>
  </conditionalFormatting>
  <dataValidations count="2">
    <dataValidation sqref="D8:D15" showDropDown="0" showInputMessage="0" showErrorMessage="0" allowBlank="1" type="list">
      <formula1>=Listas!$A$2:$A$8</formula1>
    </dataValidation>
    <dataValidation sqref="E8:E15" showDropDown="0" showInputMessage="0" showErrorMessage="1" allowBlank="1" errorTitle="Cantidad" error="Escribe un número entero entre 1 y 99." type="whole" operator="between">
      <formula1>1</formula1>
      <formula2>99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Control de material escolar del alumnado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7" t="inlineStr">
        <is>
          <t>CÓMO USARLA</t>
        </is>
      </c>
    </row>
    <row r="6" ht="30" customHeight="1">
      <c r="B6" s="35" t="inlineStr">
        <is>
          <t>1.  En la hoja «Material» escribe los artículos que pides (hasta 8, filas 8 a 15): nombre, categoría, cantidad por alumno, fecha límite y precio orientativo.</t>
        </is>
      </c>
    </row>
    <row r="7" ht="30" customHeight="1">
      <c r="B7" s="35" t="inlineStr">
        <is>
          <t>2.  Ajusta en «Material» la celda E5 (días de aviso): un artículo pasa a «Urgente» cuando faltan esos días o menos para su fecha límite.</t>
        </is>
      </c>
    </row>
    <row r="8" ht="30" customHeight="1">
      <c r="B8" s="35" t="inlineStr">
        <is>
          <t>3.  Ve a «Entregas» y escribe un alumno por fila (hasta 40, desde la fila 8) con su grupo. Los títulos de las columnas D a K se rellenan solos con los artículos de «Material».</t>
        </is>
      </c>
    </row>
    <row r="9" ht="30" customHeight="1">
      <c r="B9" s="35" t="inlineStr">
        <is>
          <t>4.  Marca en cada celda «Sí» si el alumno ha traído el artículo, «Exento» si no le corresponde (adaptaciones, becas, material prestado) y «No» o vacío si falta.</t>
        </is>
      </c>
    </row>
    <row r="10" ht="30" customHeight="1">
      <c r="B10" s="35" t="inlineStr">
        <is>
          <t>5.  Mira las columnas L a P: requeridos, entregados, pendientes, % de entrega y situación (Completo, Parcial o Sin entregar) de cada alumno.</t>
        </is>
      </c>
    </row>
    <row r="11" ht="30" customHeight="1">
      <c r="B11" s="35" t="inlineStr">
        <is>
          <t>6.  La columna Q («Recordatorio») redacta la lista de lo que falta, lista para copiar en una nota a la familia o en la plataforma del centro.</t>
        </is>
      </c>
    </row>
    <row r="12" ht="30" customHeight="1">
      <c r="B12" s="35" t="inlineStr">
        <is>
          <t>7.  En «Material» comprueba, artículo a artículo, cuántos han entregado, cuántos faltan, el % de entrega, el estado del plazo y el valor del material.</t>
        </is>
      </c>
    </row>
    <row r="13" ht="30" customHeight="1">
      <c r="B13" s="35" t="inlineStr">
        <is>
          <t>8.  Abre el «Panel»: resume el % global, el avance por grupo (edita los nombres de grupo en B10:B13), los plazos y los 8 alumnos con más pendiente.</t>
        </is>
      </c>
    </row>
    <row r="15">
      <c r="B15" s="7" t="inlineStr">
        <is>
          <t>CONSEJOS</t>
        </is>
      </c>
    </row>
    <row r="16" ht="30" customHeight="1">
      <c r="B16" s="35" t="inlineStr">
        <is>
          <t>•  Los datos de ejemplo (alumnado, grupos y artículos) son ficticios: bórralos y escribe los tuyos. Las filas hasta la 47 ya traen fórmulas.</t>
        </is>
      </c>
    </row>
    <row r="17" ht="30" customHeight="1">
      <c r="B17" s="35" t="inlineStr">
        <is>
          <t>•  Para borrar una entrega pulsa Supr sobre la celda; para quitar un artículo vacía su fila en «Material» (sus columnas dejan de contar).</t>
        </is>
      </c>
    </row>
    <row r="18" ht="30" customHeight="1">
      <c r="B18" s="35" t="inlineStr">
        <is>
          <t>•  Usa en «Alumno/a» el nombre que te permita tu centro (nombre y apellido, iniciales o número de lista).</t>
        </is>
      </c>
    </row>
    <row r="19" ht="30" customHeight="1">
      <c r="B19" s="35" t="inlineStr">
        <is>
          <t>•  Los precios no son oficiales: sirven solo para estimar el valor del material entregado y pendiente.</t>
        </is>
      </c>
    </row>
    <row r="20" ht="30" customHeight="1">
      <c r="B20" s="35" t="inlineStr">
        <is>
          <t>•  Las hojas están protegidas sin contraseña para no romper fórmulas: Revisar &gt; Desproteger hoja si necesitas cambiar algo.</t>
        </is>
      </c>
    </row>
    <row r="22">
      <c r="B22" s="22" t="inlineStr">
        <is>
          <t>Las celdas con fondo crema y texto azul son para rellenar; las verdes se calculan solas.</t>
        </is>
      </c>
    </row>
    <row r="24" ht="44" customHeight="1">
      <c r="B24" s="36" t="inlineStr">
        <is>
          <t>Aviso: esta plantilla guarda datos de menores. Cumple la normativa de protección de datos y las normas de tu centro (almacena el archivo en un lugar autorizado y comparte con las familias solo los datos de su hijo o hija). Las cifras son orientativas.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</row>
    <row r="2">
      <c r="A2" t="inlineStr">
        <is>
          <t>Papelería</t>
        </is>
      </c>
    </row>
    <row r="3">
      <c r="A3" t="inlineStr">
        <is>
          <t>Libros</t>
        </is>
      </c>
    </row>
    <row r="4">
      <c r="A4" t="inlineStr">
        <is>
          <t>Tecnología</t>
        </is>
      </c>
    </row>
    <row r="5">
      <c r="A5" t="inlineStr">
        <is>
          <t>Aseo</t>
        </is>
      </c>
    </row>
    <row r="6">
      <c r="A6" t="inlineStr">
        <is>
          <t>Deporte</t>
        </is>
      </c>
    </row>
    <row r="7">
      <c r="A7" t="inlineStr">
        <is>
          <t>Laboratorio</t>
        </is>
      </c>
    </row>
    <row r="8">
      <c r="A8" t="inlineStr">
        <is>
          <t>Arte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2026-10-03T09:45:42Z</dcterms:created>
  <dcterms:modified xmlns:dcterms="http://purl.org/dc/terms/" xmlns:xsi="http://www.w3.org/2001/XMLSchema-instance" xsi:type="dcterms:W3CDTF">2026-10-03T09:45:42Z</dcterms:modified>
</cp:coreProperties>
</file>