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utina" sheetId="2" state="visible" r:id="rId2"/>
    <sheet xmlns:r="http://schemas.openxmlformats.org/officeDocument/2006/relationships" name="Semana" sheetId="3" state="visible" r:id="rId3"/>
    <sheet xmlns:r="http://schemas.openxmlformats.org/officeDocument/2006/relationships" name="Registro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0.0;-0.0;;@"/>
    <numFmt numFmtId="166" formatCode="yyyy-mm-dd"/>
    <numFmt numFmtId="167" formatCode="dd/mm/yyyy"/>
    <numFmt numFmtId="168" formatCode="0;-0;;@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3" fontId="11" fillId="6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1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" fontId="9" fillId="5" borderId="1" applyAlignment="1" pivotButton="0" quotePrefix="0" xfId="0">
      <alignment horizontal="center" vertical="center"/>
    </xf>
    <xf numFmtId="164" fontId="9" fillId="5" borderId="1" applyAlignment="1" pivotButton="0" quotePrefix="0" xfId="0">
      <alignment horizontal="center" vertical="center"/>
    </xf>
    <xf numFmtId="9" fontId="9" fillId="5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8" fillId="0" borderId="0" applyAlignment="1" pivotButton="0" quotePrefix="0" xfId="0">
      <alignment vertical="center" wrapText="1"/>
    </xf>
    <xf numFmtId="164" fontId="5" fillId="5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8" fontId="5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center" vertical="center"/>
    </xf>
    <xf numFmtId="0" fontId="0" fillId="0" borderId="4" applyProtection="1" pivotButton="0" quotePrefix="0" xfId="0"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por zona: previstos y hechos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'Panel'!$D$13:$D$20</f>
            </numRef>
          </val>
        </ser>
        <ser>
          <idx val="1"/>
          <order val="1"/>
          <tx>
            <strRef>
              <f>'Panel'!E12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'Panel'!$E$13:$E$20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por semana frente al objetivo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'Registro'!K9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'Registro'!$B$10:$B$35</f>
            </numRef>
          </cat>
          <val>
            <numRef>
              <f>'Registro'!$K$10:$K$35</f>
            </numRef>
          </val>
        </ser>
        <ser>
          <idx val="1"/>
          <order val="1"/>
          <tx>
            <strRef>
              <f>'Registro'!L9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'Registro'!$B$10:$B$35</f>
            </numRef>
          </cat>
          <val>
            <numRef>
              <f>'Registro'!$L$10:$L$35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2" ht="34" customHeight="1">
      <c r="B2" s="1" t="inlineStr">
        <is>
          <t>Panel de estiramientos y movilidad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de tu rutina, de la semana actual y de tu constancia. Sirve para organizarte; no sustituye a un profesional sanitario.</t>
        </is>
      </c>
    </row>
    <row r="5" ht="34" customHeight="1">
      <c r="B5" s="4" t="inlineStr">
        <is>
          <t>EJERCICIOS EN LA RUTINA</t>
        </is>
      </c>
      <c r="C5" s="4" t="inlineStr">
        <is>
          <t>MIN POR SESIÓN COMPLETA</t>
        </is>
      </c>
      <c r="D5" s="4" t="inlineStr">
        <is>
          <t>MIN SEMANALES PREVISTOS</t>
        </is>
      </c>
      <c r="E5" s="4" t="inlineStr">
        <is>
          <t>OBJETIVO SEMANAL (MIN)</t>
        </is>
      </c>
      <c r="G5" s="4" t="inlineStr">
        <is>
          <t>ZONAS TRABAJADAS</t>
        </is>
      </c>
    </row>
    <row r="6" ht="30" customHeight="1">
      <c r="B6" s="5">
        <f>Rutina!E5</f>
        <v/>
      </c>
      <c r="C6" s="6">
        <f>Rutina!H5</f>
        <v/>
      </c>
      <c r="D6" s="5">
        <f>SUM(Rutina!I8:I40)</f>
        <v/>
      </c>
      <c r="E6" s="5">
        <f>Registro!F6</f>
        <v/>
      </c>
      <c r="G6" s="5">
        <f>COUNTIF(D13:D20,"&gt;0")</f>
        <v/>
      </c>
    </row>
    <row r="8" ht="34" customHeight="1">
      <c r="B8" s="4" t="inlineStr">
        <is>
          <t>MIN DE LA SEMANA ACTUAL</t>
        </is>
      </c>
      <c r="C8" s="4" t="inlineStr">
        <is>
          <t>CUMPLIMIENTO DE LA SEMANA</t>
        </is>
      </c>
      <c r="D8" s="4" t="inlineStr">
        <is>
          <t>SEMANAS CON OBJETIVO CUMPLIDO</t>
        </is>
      </c>
      <c r="E8" s="4" t="inlineStr">
        <is>
          <t>MINUTOS ACUMULADOS</t>
        </is>
      </c>
      <c r="G8" s="4" t="inlineStr">
        <is>
          <t>MEDIA MIN POR SEMANA</t>
        </is>
      </c>
    </row>
    <row r="9" ht="30" customHeight="1">
      <c r="B9" s="6">
        <f>Semana!L6</f>
        <v/>
      </c>
      <c r="C9" s="7">
        <f>IF(Registro!F6=0,0,Semana!L6/Registro!F6)</f>
        <v/>
      </c>
      <c r="D9" s="5">
        <f>COUNTIF(Registro!O10:O35,"Objetivo cumplido")</f>
        <v/>
      </c>
      <c r="E9" s="8">
        <f>SUM(Registro!K10:K35)</f>
        <v/>
      </c>
      <c r="G9" s="5">
        <f>IF(COUNTIF(Registro!K10:K35,"&gt;0")=0,0,SUM(Registro!K10:K35)/COUNTIF(Registro!K10:K35,"&gt;0"))</f>
        <v/>
      </c>
    </row>
    <row r="11">
      <c r="B11" s="9" t="inlineStr">
        <is>
          <t>Reparto por zona corporal (puedes renombrar las zonas: alimentan el desplegable de «Rutina»)</t>
        </is>
      </c>
    </row>
    <row r="12" ht="36" customHeight="1">
      <c r="B12" s="10" t="inlineStr">
        <is>
          <t>Zona corporal</t>
        </is>
      </c>
      <c r="C12" s="10" t="inlineStr">
        <is>
          <t>Ejercicios</t>
        </is>
      </c>
      <c r="D12" s="10" t="inlineStr">
        <is>
          <t>Min semanales previstos</t>
        </is>
      </c>
      <c r="E12" s="10" t="inlineStr">
        <is>
          <t>Min hechos esta semana</t>
        </is>
      </c>
      <c r="F12" s="10" t="inlineStr">
        <is>
          <t>Cumplimiento</t>
        </is>
      </c>
    </row>
    <row r="13">
      <c r="B13" s="11" t="inlineStr">
        <is>
          <t>Cuello</t>
        </is>
      </c>
      <c r="C13" s="12">
        <f>IF(B13="","",COUNTIF(Rutina!$C$8:$C$40,B13))</f>
        <v/>
      </c>
      <c r="D13" s="13">
        <f>IF(B13="","",SUMIF(Rutina!$C$8:$C$40,B13,Rutina!$I$8:$I$40))</f>
        <v/>
      </c>
      <c r="E13" s="13">
        <f>IF(B13="","",SUMIF(Semana!$C$8:$C$40,B13,Semana!$O$8:$O$40))</f>
        <v/>
      </c>
      <c r="F13" s="14">
        <f>IF(OR(B13="",D13=0),"",E13/D13)</f>
        <v/>
      </c>
    </row>
    <row r="14">
      <c r="B14" s="11" t="inlineStr">
        <is>
          <t>Hombros</t>
        </is>
      </c>
      <c r="C14" s="12">
        <f>IF(B14="","",COUNTIF(Rutina!$C$8:$C$40,B14))</f>
        <v/>
      </c>
      <c r="D14" s="13">
        <f>IF(B14="","",SUMIF(Rutina!$C$8:$C$40,B14,Rutina!$I$8:$I$40))</f>
        <v/>
      </c>
      <c r="E14" s="13">
        <f>IF(B14="","",SUMIF(Semana!$C$8:$C$40,B14,Semana!$O$8:$O$40))</f>
        <v/>
      </c>
      <c r="F14" s="14">
        <f>IF(OR(B14="",D14=0),"",E14/D14)</f>
        <v/>
      </c>
    </row>
    <row r="15">
      <c r="B15" s="11" t="inlineStr">
        <is>
          <t>Pecho y brazos</t>
        </is>
      </c>
      <c r="C15" s="12">
        <f>IF(B15="","",COUNTIF(Rutina!$C$8:$C$40,B15))</f>
        <v/>
      </c>
      <c r="D15" s="13">
        <f>IF(B15="","",SUMIF(Rutina!$C$8:$C$40,B15,Rutina!$I$8:$I$40))</f>
        <v/>
      </c>
      <c r="E15" s="13">
        <f>IF(B15="","",SUMIF(Semana!$C$8:$C$40,B15,Semana!$O$8:$O$40))</f>
        <v/>
      </c>
      <c r="F15" s="14">
        <f>IF(OR(B15="",D15=0),"",E15/D15)</f>
        <v/>
      </c>
    </row>
    <row r="16">
      <c r="B16" s="11" t="inlineStr">
        <is>
          <t>Espalda</t>
        </is>
      </c>
      <c r="C16" s="12">
        <f>IF(B16="","",COUNTIF(Rutina!$C$8:$C$40,B16))</f>
        <v/>
      </c>
      <c r="D16" s="13">
        <f>IF(B16="","",SUMIF(Rutina!$C$8:$C$40,B16,Rutina!$I$8:$I$40))</f>
        <v/>
      </c>
      <c r="E16" s="13">
        <f>IF(B16="","",SUMIF(Semana!$C$8:$C$40,B16,Semana!$O$8:$O$40))</f>
        <v/>
      </c>
      <c r="F16" s="14">
        <f>IF(OR(B16="",D16=0),"",E16/D16)</f>
        <v/>
      </c>
    </row>
    <row r="17">
      <c r="B17" s="11" t="inlineStr">
        <is>
          <t>Caderas</t>
        </is>
      </c>
      <c r="C17" s="12">
        <f>IF(B17="","",COUNTIF(Rutina!$C$8:$C$40,B17))</f>
        <v/>
      </c>
      <c r="D17" s="13">
        <f>IF(B17="","",SUMIF(Rutina!$C$8:$C$40,B17,Rutina!$I$8:$I$40))</f>
        <v/>
      </c>
      <c r="E17" s="13">
        <f>IF(B17="","",SUMIF(Semana!$C$8:$C$40,B17,Semana!$O$8:$O$40))</f>
        <v/>
      </c>
      <c r="F17" s="14">
        <f>IF(OR(B17="",D17=0),"",E17/D17)</f>
        <v/>
      </c>
    </row>
    <row r="18">
      <c r="B18" s="11" t="inlineStr">
        <is>
          <t>Piernas</t>
        </is>
      </c>
      <c r="C18" s="12">
        <f>IF(B18="","",COUNTIF(Rutina!$C$8:$C$40,B18))</f>
        <v/>
      </c>
      <c r="D18" s="13">
        <f>IF(B18="","",SUMIF(Rutina!$C$8:$C$40,B18,Rutina!$I$8:$I$40))</f>
        <v/>
      </c>
      <c r="E18" s="13">
        <f>IF(B18="","",SUMIF(Semana!$C$8:$C$40,B18,Semana!$O$8:$O$40))</f>
        <v/>
      </c>
      <c r="F18" s="14">
        <f>IF(OR(B18="",D18=0),"",E18/D18)</f>
        <v/>
      </c>
    </row>
    <row r="19">
      <c r="B19" s="11" t="inlineStr">
        <is>
          <t>Gemelos y pies</t>
        </is>
      </c>
      <c r="C19" s="12">
        <f>IF(B19="","",COUNTIF(Rutina!$C$8:$C$40,B19))</f>
        <v/>
      </c>
      <c r="D19" s="13">
        <f>IF(B19="","",SUMIF(Rutina!$C$8:$C$40,B19,Rutina!$I$8:$I$40))</f>
        <v/>
      </c>
      <c r="E19" s="13">
        <f>IF(B19="","",SUMIF(Semana!$C$8:$C$40,B19,Semana!$O$8:$O$40))</f>
        <v/>
      </c>
      <c r="F19" s="14">
        <f>IF(OR(B19="",D19=0),"",E19/D19)</f>
        <v/>
      </c>
    </row>
    <row r="20">
      <c r="B20" s="11" t="inlineStr">
        <is>
          <t>Cuerpo completo</t>
        </is>
      </c>
      <c r="C20" s="12">
        <f>IF(B20="","",COUNTIF(Rutina!$C$8:$C$40,B20))</f>
        <v/>
      </c>
      <c r="D20" s="13">
        <f>IF(B20="","",SUMIF(Rutina!$C$8:$C$40,B20,Rutina!$I$8:$I$40))</f>
        <v/>
      </c>
      <c r="E20" s="13">
        <f>IF(B20="","",SUMIF(Semana!$C$8:$C$40,B20,Semana!$O$8:$O$40))</f>
        <v/>
      </c>
      <c r="F20" s="14">
        <f>IF(OR(B20="",D20=0),"",E20/D20)</f>
        <v/>
      </c>
    </row>
    <row r="21">
      <c r="B21" s="15" t="inlineStr">
        <is>
          <t>TOTAL</t>
        </is>
      </c>
      <c r="C21" s="16">
        <f>SUM(C13:C20)</f>
        <v/>
      </c>
      <c r="D21" s="17">
        <f>SUM(D13:D20)</f>
        <v/>
      </c>
      <c r="E21" s="17">
        <f>SUM(E13:E20)</f>
        <v/>
      </c>
      <c r="F21" s="18">
        <f>IF(D21=0,"",E21/D21)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E6:F6"/>
    <mergeCell ref="G9:H9"/>
    <mergeCell ref="G5:H5"/>
    <mergeCell ref="E5:F5"/>
    <mergeCell ref="B2:H2"/>
    <mergeCell ref="G6:H6"/>
    <mergeCell ref="G8:H8"/>
    <mergeCell ref="B3:H3"/>
    <mergeCell ref="E9:F9"/>
    <mergeCell ref="E8:F8"/>
  </mergeCells>
  <conditionalFormatting sqref="D13:D20">
    <cfRule type="dataBar" priority="1">
      <dataBar>
        <cfvo type="num" val="0"/>
        <cfvo type="max"/>
        <color rgb="0010B981"/>
      </dataBar>
    </cfRule>
  </conditionalFormatting>
  <conditionalFormatting sqref="F13:F20">
    <cfRule type="expression" priority="2" dxfId="0">
      <formula>AND(F13&lt;&gt;"",F13&gt;=1)</formula>
    </cfRule>
    <cfRule type="expression" priority="3" dxfId="1">
      <formula>AND(F13&lt;&gt;"",F13&lt;0.5)</formula>
    </cfRule>
    <cfRule type="expression" priority="4" dxfId="2">
      <formula>AND(F13&lt;&gt;"",F13&gt;=0.5,F13&lt;1)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J4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20" customWidth="1" min="3" max="3"/>
    <col width="12" customWidth="1" min="4" max="4"/>
    <col width="9" customWidth="1" min="5" max="5"/>
    <col width="9" customWidth="1" min="6" max="6"/>
    <col width="13" customWidth="1" min="7" max="7"/>
    <col width="12" customWidth="1" min="8" max="8"/>
    <col width="14" customWidth="1" min="9" max="9"/>
    <col width="30" customWidth="1" min="10" max="10"/>
    <col width="3" customWidth="1" min="11" max="11"/>
  </cols>
  <sheetData>
    <row r="2" ht="34" customHeight="1">
      <c r="B2" s="1" t="inlineStr">
        <is>
          <t>Mi rutina de estiramientos y movilidad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Define cada ejercicio con su zona, el tiempo por serie, las series y cuántos días a la semana quieres hacerlo. Los minutos se calculan solos.</t>
        </is>
      </c>
    </row>
    <row r="5">
      <c r="B5" s="15" t="inlineStr">
        <is>
          <t>Pausa entre series y lados (segundos):</t>
        </is>
      </c>
      <c r="C5" s="19" t="n">
        <v>10</v>
      </c>
      <c r="D5" s="20" t="inlineStr">
        <is>
          <t>Ejercicios:</t>
        </is>
      </c>
      <c r="E5" s="21">
        <f>COUNTIF(B8:B40,"?*")</f>
        <v/>
      </c>
      <c r="G5" s="20" t="inlineStr">
        <is>
          <t>Min por sesión:</t>
        </is>
      </c>
      <c r="H5" s="22">
        <f>SUM(G8:G40)</f>
        <v/>
      </c>
    </row>
    <row r="7" ht="40" customHeight="1">
      <c r="B7" s="10" t="inlineStr">
        <is>
          <t>Ejercicio</t>
        </is>
      </c>
      <c r="C7" s="10" t="inlineStr">
        <is>
          <t>Zona corporal</t>
        </is>
      </c>
      <c r="D7" s="10" t="inlineStr">
        <is>
          <t>Segundos por serie</t>
        </is>
      </c>
      <c r="E7" s="10" t="inlineStr">
        <is>
          <t>Series</t>
        </is>
      </c>
      <c r="F7" s="10" t="inlineStr">
        <is>
          <t>Lados</t>
        </is>
      </c>
      <c r="G7" s="10" t="inlineStr">
        <is>
          <t>Min por sesión</t>
        </is>
      </c>
      <c r="H7" s="10" t="inlineStr">
        <is>
          <t>Días por semana</t>
        </is>
      </c>
      <c r="I7" s="10" t="inlineStr">
        <is>
          <t>Min semanales previstos</t>
        </is>
      </c>
      <c r="J7" s="10" t="inlineStr">
        <is>
          <t>Notas</t>
        </is>
      </c>
    </row>
    <row r="8">
      <c r="B8" s="11" t="inlineStr">
        <is>
          <t>Rotación suave de cuello</t>
        </is>
      </c>
      <c r="C8" s="11" t="inlineStr">
        <is>
          <t>Cuello</t>
        </is>
      </c>
      <c r="D8" s="19" t="n">
        <v>20</v>
      </c>
      <c r="E8" s="19" t="n">
        <v>2</v>
      </c>
      <c r="F8" s="19" t="n">
        <v>2</v>
      </c>
      <c r="G8" s="23">
        <f>IF(OR(B8="",D8="",E8="",F8=""),0,ROUND((D8+$C$5)*E8*F8/60,1))</f>
        <v/>
      </c>
      <c r="H8" s="19" t="n">
        <v>5</v>
      </c>
      <c r="I8" s="24">
        <f>IF(OR(G8=0,H8=""),0,ROUND(G8*H8,1))</f>
        <v/>
      </c>
      <c r="J8" s="11" t="inlineStr">
        <is>
          <t>Sin forzar, movimiento lento</t>
        </is>
      </c>
    </row>
    <row r="9">
      <c r="B9" s="11" t="inlineStr">
        <is>
          <t>Círculos de hombros</t>
        </is>
      </c>
      <c r="C9" s="11" t="inlineStr">
        <is>
          <t>Hombros</t>
        </is>
      </c>
      <c r="D9" s="19" t="n">
        <v>30</v>
      </c>
      <c r="E9" s="19" t="n">
        <v>2</v>
      </c>
      <c r="F9" s="19" t="n">
        <v>1</v>
      </c>
      <c r="G9" s="23">
        <f>IF(OR(B9="",D9="",E9="",F9=""),0,ROUND((D9+$C$5)*E9*F9/60,1))</f>
        <v/>
      </c>
      <c r="H9" s="19" t="n">
        <v>5</v>
      </c>
      <c r="I9" s="24">
        <f>IF(OR(G9=0,H9=""),0,ROUND(G9*H9,1))</f>
        <v/>
      </c>
      <c r="J9" s="11" t="inlineStr">
        <is>
          <t>Hacia delante y hacia atrás</t>
        </is>
      </c>
    </row>
    <row r="10">
      <c r="B10" s="11" t="inlineStr">
        <is>
          <t>Estiramiento de pecho en puerta</t>
        </is>
      </c>
      <c r="C10" s="11" t="inlineStr">
        <is>
          <t>Pecho y brazos</t>
        </is>
      </c>
      <c r="D10" s="19" t="n">
        <v>30</v>
      </c>
      <c r="E10" s="19" t="n">
        <v>2</v>
      </c>
      <c r="F10" s="19" t="n">
        <v>2</v>
      </c>
      <c r="G10" s="23">
        <f>IF(OR(B10="",D10="",E10="",F10=""),0,ROUND((D10+$C$5)*E10*F10/60,1))</f>
        <v/>
      </c>
      <c r="H10" s="19" t="n">
        <v>4</v>
      </c>
      <c r="I10" s="24">
        <f>IF(OR(G10=0,H10=""),0,ROUND(G10*H10,1))</f>
        <v/>
      </c>
      <c r="J10" s="11" t="inlineStr">
        <is>
          <t>Codo a la altura del hombro</t>
        </is>
      </c>
    </row>
    <row r="11">
      <c r="B11" s="11" t="inlineStr">
        <is>
          <t>Tríceps por detrás de la nuca</t>
        </is>
      </c>
      <c r="C11" s="11" t="inlineStr">
        <is>
          <t>Pecho y brazos</t>
        </is>
      </c>
      <c r="D11" s="19" t="n">
        <v>25</v>
      </c>
      <c r="E11" s="19" t="n">
        <v>2</v>
      </c>
      <c r="F11" s="19" t="n">
        <v>2</v>
      </c>
      <c r="G11" s="23">
        <f>IF(OR(B11="",D11="",E11="",F11=""),0,ROUND((D11+$C$5)*E11*F11/60,1))</f>
        <v/>
      </c>
      <c r="H11" s="19" t="n">
        <v>3</v>
      </c>
      <c r="I11" s="24">
        <f>IF(OR(G11=0,H11=""),0,ROUND(G11*H11,1))</f>
        <v/>
      </c>
      <c r="J11" s="11" t="n"/>
    </row>
    <row r="12">
      <c r="B12" s="11" t="inlineStr">
        <is>
          <t>Gato-vaca</t>
        </is>
      </c>
      <c r="C12" s="11" t="inlineStr">
        <is>
          <t>Espalda</t>
        </is>
      </c>
      <c r="D12" s="19" t="n">
        <v>40</v>
      </c>
      <c r="E12" s="19" t="n">
        <v>2</v>
      </c>
      <c r="F12" s="19" t="n">
        <v>1</v>
      </c>
      <c r="G12" s="23">
        <f>IF(OR(B12="",D12="",E12="",F12=""),0,ROUND((D12+$C$5)*E12*F12/60,1))</f>
        <v/>
      </c>
      <c r="H12" s="19" t="n">
        <v>5</v>
      </c>
      <c r="I12" s="24">
        <f>IF(OR(G12=0,H12=""),0,ROUND(G12*H12,1))</f>
        <v/>
      </c>
      <c r="J12" s="11" t="inlineStr">
        <is>
          <t>Respirando con calma</t>
        </is>
      </c>
    </row>
    <row r="13">
      <c r="B13" s="11" t="inlineStr">
        <is>
          <t>Postura del niño</t>
        </is>
      </c>
      <c r="C13" s="11" t="inlineStr">
        <is>
          <t>Espalda</t>
        </is>
      </c>
      <c r="D13" s="19" t="n">
        <v>45</v>
      </c>
      <c r="E13" s="19" t="n">
        <v>2</v>
      </c>
      <c r="F13" s="19" t="n">
        <v>1</v>
      </c>
      <c r="G13" s="23">
        <f>IF(OR(B13="",D13="",E13="",F13=""),0,ROUND((D13+$C$5)*E13*F13/60,1))</f>
        <v/>
      </c>
      <c r="H13" s="19" t="n">
        <v>4</v>
      </c>
      <c r="I13" s="24">
        <f>IF(OR(G13=0,H13=""),0,ROUND(G13*H13,1))</f>
        <v/>
      </c>
      <c r="J13" s="11" t="inlineStr">
        <is>
          <t>Cojín bajo la frente si hace falta</t>
        </is>
      </c>
    </row>
    <row r="14">
      <c r="B14" s="11" t="inlineStr">
        <is>
          <t>Rotación torácica en el suelo</t>
        </is>
      </c>
      <c r="C14" s="11" t="inlineStr">
        <is>
          <t>Espalda</t>
        </is>
      </c>
      <c r="D14" s="19" t="n">
        <v>30</v>
      </c>
      <c r="E14" s="19" t="n">
        <v>2</v>
      </c>
      <c r="F14" s="19" t="n">
        <v>2</v>
      </c>
      <c r="G14" s="23">
        <f>IF(OR(B14="",D14="",E14="",F14=""),0,ROUND((D14+$C$5)*E14*F14/60,1))</f>
        <v/>
      </c>
      <c r="H14" s="19" t="n">
        <v>4</v>
      </c>
      <c r="I14" s="24">
        <f>IF(OR(G14=0,H14=""),0,ROUND(G14*H14,1))</f>
        <v/>
      </c>
      <c r="J14" s="11" t="n"/>
    </row>
    <row r="15">
      <c r="B15" s="11" t="inlineStr">
        <is>
          <t>Zancada de flexor de cadera</t>
        </is>
      </c>
      <c r="C15" s="11" t="inlineStr">
        <is>
          <t>Caderas</t>
        </is>
      </c>
      <c r="D15" s="19" t="n">
        <v>30</v>
      </c>
      <c r="E15" s="19" t="n">
        <v>2</v>
      </c>
      <c r="F15" s="19" t="n">
        <v>2</v>
      </c>
      <c r="G15" s="23">
        <f>IF(OR(B15="",D15="",E15="",F15=""),0,ROUND((D15+$C$5)*E15*F15/60,1))</f>
        <v/>
      </c>
      <c r="H15" s="19" t="n">
        <v>5</v>
      </c>
      <c r="I15" s="24">
        <f>IF(OR(G15=0,H15=""),0,ROUND(G15*H15,1))</f>
        <v/>
      </c>
      <c r="J15" s="11" t="inlineStr">
        <is>
          <t>Rodilla trasera sobre esterilla</t>
        </is>
      </c>
    </row>
    <row r="16">
      <c r="B16" s="11" t="inlineStr">
        <is>
          <t>Figura 4 (paloma tumbada)</t>
        </is>
      </c>
      <c r="C16" s="11" t="inlineStr">
        <is>
          <t>Caderas</t>
        </is>
      </c>
      <c r="D16" s="19" t="n">
        <v>40</v>
      </c>
      <c r="E16" s="19" t="n">
        <v>2</v>
      </c>
      <c r="F16" s="19" t="n">
        <v>2</v>
      </c>
      <c r="G16" s="23">
        <f>IF(OR(B16="",D16="",E16="",F16=""),0,ROUND((D16+$C$5)*E16*F16/60,1))</f>
        <v/>
      </c>
      <c r="H16" s="19" t="n">
        <v>4</v>
      </c>
      <c r="I16" s="24">
        <f>IF(OR(G16=0,H16=""),0,ROUND(G16*H16,1))</f>
        <v/>
      </c>
      <c r="J16" s="11" t="inlineStr">
        <is>
          <t>Hasta notar tensión suave</t>
        </is>
      </c>
    </row>
    <row r="17">
      <c r="B17" s="11" t="inlineStr">
        <is>
          <t>Isquiotibiales sentado</t>
        </is>
      </c>
      <c r="C17" s="11" t="inlineStr">
        <is>
          <t>Piernas</t>
        </is>
      </c>
      <c r="D17" s="19" t="n">
        <v>30</v>
      </c>
      <c r="E17" s="19" t="n">
        <v>3</v>
      </c>
      <c r="F17" s="19" t="n">
        <v>2</v>
      </c>
      <c r="G17" s="23">
        <f>IF(OR(B17="",D17="",E17="",F17=""),0,ROUND((D17+$C$5)*E17*F17/60,1))</f>
        <v/>
      </c>
      <c r="H17" s="19" t="n">
        <v>5</v>
      </c>
      <c r="I17" s="24">
        <f>IF(OR(G17=0,H17=""),0,ROUND(G17*H17,1))</f>
        <v/>
      </c>
      <c r="J17" s="11" t="inlineStr">
        <is>
          <t>Espalda larga, sin redondear</t>
        </is>
      </c>
    </row>
    <row r="18">
      <c r="B18" s="11" t="inlineStr">
        <is>
          <t>Cuádriceps de pie</t>
        </is>
      </c>
      <c r="C18" s="11" t="inlineStr">
        <is>
          <t>Piernas</t>
        </is>
      </c>
      <c r="D18" s="19" t="n">
        <v>30</v>
      </c>
      <c r="E18" s="19" t="n">
        <v>2</v>
      </c>
      <c r="F18" s="19" t="n">
        <v>2</v>
      </c>
      <c r="G18" s="23">
        <f>IF(OR(B18="",D18="",E18="",F18=""),0,ROUND((D18+$C$5)*E18*F18/60,1))</f>
        <v/>
      </c>
      <c r="H18" s="19" t="n">
        <v>5</v>
      </c>
      <c r="I18" s="24">
        <f>IF(OR(G18=0,H18=""),0,ROUND(G18*H18,1))</f>
        <v/>
      </c>
      <c r="J18" s="11" t="inlineStr">
        <is>
          <t>Apoyo en una pared</t>
        </is>
      </c>
    </row>
    <row r="19">
      <c r="B19" s="11" t="inlineStr">
        <is>
          <t>Gemelos en la pared</t>
        </is>
      </c>
      <c r="C19" s="11" t="inlineStr">
        <is>
          <t>Gemelos y pies</t>
        </is>
      </c>
      <c r="D19" s="19" t="n">
        <v>30</v>
      </c>
      <c r="E19" s="19" t="n">
        <v>2</v>
      </c>
      <c r="F19" s="19" t="n">
        <v>2</v>
      </c>
      <c r="G19" s="23">
        <f>IF(OR(B19="",D19="",E19="",F19=""),0,ROUND((D19+$C$5)*E19*F19/60,1))</f>
        <v/>
      </c>
      <c r="H19" s="19" t="n">
        <v>4</v>
      </c>
      <c r="I19" s="24">
        <f>IF(OR(G19=0,H19=""),0,ROUND(G19*H19,1))</f>
        <v/>
      </c>
      <c r="J19" s="11" t="n"/>
    </row>
    <row r="20">
      <c r="B20" s="11" t="inlineStr">
        <is>
          <t>Movilidad de tobillo</t>
        </is>
      </c>
      <c r="C20" s="11" t="inlineStr">
        <is>
          <t>Gemelos y pies</t>
        </is>
      </c>
      <c r="D20" s="19" t="n">
        <v>20</v>
      </c>
      <c r="E20" s="19" t="n">
        <v>2</v>
      </c>
      <c r="F20" s="19" t="n">
        <v>2</v>
      </c>
      <c r="G20" s="23">
        <f>IF(OR(B20="",D20="",E20="",F20=""),0,ROUND((D20+$C$5)*E20*F20/60,1))</f>
        <v/>
      </c>
      <c r="H20" s="19" t="n">
        <v>3</v>
      </c>
      <c r="I20" s="24">
        <f>IF(OR(G20=0,H20=""),0,ROUND(G20*H20,1))</f>
        <v/>
      </c>
      <c r="J20" s="11" t="inlineStr">
        <is>
          <t>Círculos lentos</t>
        </is>
      </c>
    </row>
    <row r="21">
      <c r="B21" s="11" t="n"/>
      <c r="C21" s="11" t="n"/>
      <c r="D21" s="19" t="n"/>
      <c r="E21" s="19" t="n"/>
      <c r="F21" s="19" t="n"/>
      <c r="G21" s="23">
        <f>IF(OR(B21="",D21="",E21="",F21=""),0,ROUND((D21+$C$5)*E21*F21/60,1))</f>
        <v/>
      </c>
      <c r="H21" s="19" t="n"/>
      <c r="I21" s="24">
        <f>IF(OR(G21=0,H21=""),0,ROUND(G21*H21,1))</f>
        <v/>
      </c>
      <c r="J21" s="11" t="n"/>
    </row>
    <row r="22">
      <c r="B22" s="11" t="n"/>
      <c r="C22" s="11" t="n"/>
      <c r="D22" s="19" t="n"/>
      <c r="E22" s="19" t="n"/>
      <c r="F22" s="19" t="n"/>
      <c r="G22" s="23">
        <f>IF(OR(B22="",D22="",E22="",F22=""),0,ROUND((D22+$C$5)*E22*F22/60,1))</f>
        <v/>
      </c>
      <c r="H22" s="19" t="n"/>
      <c r="I22" s="24">
        <f>IF(OR(G22=0,H22=""),0,ROUND(G22*H22,1))</f>
        <v/>
      </c>
      <c r="J22" s="11" t="n"/>
    </row>
    <row r="23">
      <c r="B23" s="11" t="n"/>
      <c r="C23" s="11" t="n"/>
      <c r="D23" s="19" t="n"/>
      <c r="E23" s="19" t="n"/>
      <c r="F23" s="19" t="n"/>
      <c r="G23" s="23">
        <f>IF(OR(B23="",D23="",E23="",F23=""),0,ROUND((D23+$C$5)*E23*F23/60,1))</f>
        <v/>
      </c>
      <c r="H23" s="19" t="n"/>
      <c r="I23" s="24">
        <f>IF(OR(G23=0,H23=""),0,ROUND(G23*H23,1))</f>
        <v/>
      </c>
      <c r="J23" s="11" t="n"/>
    </row>
    <row r="24">
      <c r="B24" s="11" t="n"/>
      <c r="C24" s="11" t="n"/>
      <c r="D24" s="19" t="n"/>
      <c r="E24" s="19" t="n"/>
      <c r="F24" s="19" t="n"/>
      <c r="G24" s="23">
        <f>IF(OR(B24="",D24="",E24="",F24=""),0,ROUND((D24+$C$5)*E24*F24/60,1))</f>
        <v/>
      </c>
      <c r="H24" s="19" t="n"/>
      <c r="I24" s="24">
        <f>IF(OR(G24=0,H24=""),0,ROUND(G24*H24,1))</f>
        <v/>
      </c>
      <c r="J24" s="11" t="n"/>
    </row>
    <row r="25">
      <c r="B25" s="11" t="n"/>
      <c r="C25" s="11" t="n"/>
      <c r="D25" s="19" t="n"/>
      <c r="E25" s="19" t="n"/>
      <c r="F25" s="19" t="n"/>
      <c r="G25" s="23">
        <f>IF(OR(B25="",D25="",E25="",F25=""),0,ROUND((D25+$C$5)*E25*F25/60,1))</f>
        <v/>
      </c>
      <c r="H25" s="19" t="n"/>
      <c r="I25" s="24">
        <f>IF(OR(G25=0,H25=""),0,ROUND(G25*H25,1))</f>
        <v/>
      </c>
      <c r="J25" s="11" t="n"/>
    </row>
    <row r="26">
      <c r="B26" s="11" t="n"/>
      <c r="C26" s="11" t="n"/>
      <c r="D26" s="19" t="n"/>
      <c r="E26" s="19" t="n"/>
      <c r="F26" s="19" t="n"/>
      <c r="G26" s="23">
        <f>IF(OR(B26="",D26="",E26="",F26=""),0,ROUND((D26+$C$5)*E26*F26/60,1))</f>
        <v/>
      </c>
      <c r="H26" s="19" t="n"/>
      <c r="I26" s="24">
        <f>IF(OR(G26=0,H26=""),0,ROUND(G26*H26,1))</f>
        <v/>
      </c>
      <c r="J26" s="11" t="n"/>
    </row>
    <row r="27">
      <c r="B27" s="11" t="n"/>
      <c r="C27" s="11" t="n"/>
      <c r="D27" s="19" t="n"/>
      <c r="E27" s="19" t="n"/>
      <c r="F27" s="19" t="n"/>
      <c r="G27" s="23">
        <f>IF(OR(B27="",D27="",E27="",F27=""),0,ROUND((D27+$C$5)*E27*F27/60,1))</f>
        <v/>
      </c>
      <c r="H27" s="19" t="n"/>
      <c r="I27" s="24">
        <f>IF(OR(G27=0,H27=""),0,ROUND(G27*H27,1))</f>
        <v/>
      </c>
      <c r="J27" s="11" t="n"/>
    </row>
    <row r="28">
      <c r="B28" s="11" t="n"/>
      <c r="C28" s="11" t="n"/>
      <c r="D28" s="19" t="n"/>
      <c r="E28" s="19" t="n"/>
      <c r="F28" s="19" t="n"/>
      <c r="G28" s="23">
        <f>IF(OR(B28="",D28="",E28="",F28=""),0,ROUND((D28+$C$5)*E28*F28/60,1))</f>
        <v/>
      </c>
      <c r="H28" s="19" t="n"/>
      <c r="I28" s="24">
        <f>IF(OR(G28=0,H28=""),0,ROUND(G28*H28,1))</f>
        <v/>
      </c>
      <c r="J28" s="11" t="n"/>
    </row>
    <row r="29">
      <c r="B29" s="11" t="n"/>
      <c r="C29" s="11" t="n"/>
      <c r="D29" s="19" t="n"/>
      <c r="E29" s="19" t="n"/>
      <c r="F29" s="19" t="n"/>
      <c r="G29" s="23">
        <f>IF(OR(B29="",D29="",E29="",F29=""),0,ROUND((D29+$C$5)*E29*F29/60,1))</f>
        <v/>
      </c>
      <c r="H29" s="19" t="n"/>
      <c r="I29" s="24">
        <f>IF(OR(G29=0,H29=""),0,ROUND(G29*H29,1))</f>
        <v/>
      </c>
      <c r="J29" s="11" t="n"/>
    </row>
    <row r="30">
      <c r="B30" s="11" t="n"/>
      <c r="C30" s="11" t="n"/>
      <c r="D30" s="19" t="n"/>
      <c r="E30" s="19" t="n"/>
      <c r="F30" s="19" t="n"/>
      <c r="G30" s="23">
        <f>IF(OR(B30="",D30="",E30="",F30=""),0,ROUND((D30+$C$5)*E30*F30/60,1))</f>
        <v/>
      </c>
      <c r="H30" s="19" t="n"/>
      <c r="I30" s="24">
        <f>IF(OR(G30=0,H30=""),0,ROUND(G30*H30,1))</f>
        <v/>
      </c>
      <c r="J30" s="11" t="n"/>
    </row>
    <row r="31">
      <c r="B31" s="11" t="n"/>
      <c r="C31" s="11" t="n"/>
      <c r="D31" s="19" t="n"/>
      <c r="E31" s="19" t="n"/>
      <c r="F31" s="19" t="n"/>
      <c r="G31" s="23">
        <f>IF(OR(B31="",D31="",E31="",F31=""),0,ROUND((D31+$C$5)*E31*F31/60,1))</f>
        <v/>
      </c>
      <c r="H31" s="19" t="n"/>
      <c r="I31" s="24">
        <f>IF(OR(G31=0,H31=""),0,ROUND(G31*H31,1))</f>
        <v/>
      </c>
      <c r="J31" s="11" t="n"/>
    </row>
    <row r="32">
      <c r="B32" s="11" t="n"/>
      <c r="C32" s="11" t="n"/>
      <c r="D32" s="19" t="n"/>
      <c r="E32" s="19" t="n"/>
      <c r="F32" s="19" t="n"/>
      <c r="G32" s="23">
        <f>IF(OR(B32="",D32="",E32="",F32=""),0,ROUND((D32+$C$5)*E32*F32/60,1))</f>
        <v/>
      </c>
      <c r="H32" s="19" t="n"/>
      <c r="I32" s="24">
        <f>IF(OR(G32=0,H32=""),0,ROUND(G32*H32,1))</f>
        <v/>
      </c>
      <c r="J32" s="11" t="n"/>
    </row>
    <row r="33">
      <c r="B33" s="11" t="n"/>
      <c r="C33" s="11" t="n"/>
      <c r="D33" s="19" t="n"/>
      <c r="E33" s="19" t="n"/>
      <c r="F33" s="19" t="n"/>
      <c r="G33" s="23">
        <f>IF(OR(B33="",D33="",E33="",F33=""),0,ROUND((D33+$C$5)*E33*F33/60,1))</f>
        <v/>
      </c>
      <c r="H33" s="19" t="n"/>
      <c r="I33" s="24">
        <f>IF(OR(G33=0,H33=""),0,ROUND(G33*H33,1))</f>
        <v/>
      </c>
      <c r="J33" s="11" t="n"/>
    </row>
    <row r="34">
      <c r="B34" s="11" t="n"/>
      <c r="C34" s="11" t="n"/>
      <c r="D34" s="19" t="n"/>
      <c r="E34" s="19" t="n"/>
      <c r="F34" s="19" t="n"/>
      <c r="G34" s="23">
        <f>IF(OR(B34="",D34="",E34="",F34=""),0,ROUND((D34+$C$5)*E34*F34/60,1))</f>
        <v/>
      </c>
      <c r="H34" s="19" t="n"/>
      <c r="I34" s="24">
        <f>IF(OR(G34=0,H34=""),0,ROUND(G34*H34,1))</f>
        <v/>
      </c>
      <c r="J34" s="11" t="n"/>
    </row>
    <row r="35">
      <c r="B35" s="11" t="n"/>
      <c r="C35" s="11" t="n"/>
      <c r="D35" s="19" t="n"/>
      <c r="E35" s="19" t="n"/>
      <c r="F35" s="19" t="n"/>
      <c r="G35" s="23">
        <f>IF(OR(B35="",D35="",E35="",F35=""),0,ROUND((D35+$C$5)*E35*F35/60,1))</f>
        <v/>
      </c>
      <c r="H35" s="19" t="n"/>
      <c r="I35" s="24">
        <f>IF(OR(G35=0,H35=""),0,ROUND(G35*H35,1))</f>
        <v/>
      </c>
      <c r="J35" s="11" t="n"/>
    </row>
    <row r="36">
      <c r="B36" s="11" t="n"/>
      <c r="C36" s="11" t="n"/>
      <c r="D36" s="19" t="n"/>
      <c r="E36" s="19" t="n"/>
      <c r="F36" s="19" t="n"/>
      <c r="G36" s="23">
        <f>IF(OR(B36="",D36="",E36="",F36=""),0,ROUND((D36+$C$5)*E36*F36/60,1))</f>
        <v/>
      </c>
      <c r="H36" s="19" t="n"/>
      <c r="I36" s="24">
        <f>IF(OR(G36=0,H36=""),0,ROUND(G36*H36,1))</f>
        <v/>
      </c>
      <c r="J36" s="11" t="n"/>
    </row>
    <row r="37">
      <c r="B37" s="11" t="n"/>
      <c r="C37" s="11" t="n"/>
      <c r="D37" s="19" t="n"/>
      <c r="E37" s="19" t="n"/>
      <c r="F37" s="19" t="n"/>
      <c r="G37" s="23">
        <f>IF(OR(B37="",D37="",E37="",F37=""),0,ROUND((D37+$C$5)*E37*F37/60,1))</f>
        <v/>
      </c>
      <c r="H37" s="19" t="n"/>
      <c r="I37" s="24">
        <f>IF(OR(G37=0,H37=""),0,ROUND(G37*H37,1))</f>
        <v/>
      </c>
      <c r="J37" s="11" t="n"/>
    </row>
    <row r="38">
      <c r="B38" s="11" t="n"/>
      <c r="C38" s="11" t="n"/>
      <c r="D38" s="19" t="n"/>
      <c r="E38" s="19" t="n"/>
      <c r="F38" s="19" t="n"/>
      <c r="G38" s="23">
        <f>IF(OR(B38="",D38="",E38="",F38=""),0,ROUND((D38+$C$5)*E38*F38/60,1))</f>
        <v/>
      </c>
      <c r="H38" s="19" t="n"/>
      <c r="I38" s="24">
        <f>IF(OR(G38=0,H38=""),0,ROUND(G38*H38,1))</f>
        <v/>
      </c>
      <c r="J38" s="11" t="n"/>
    </row>
    <row r="39">
      <c r="B39" s="11" t="n"/>
      <c r="C39" s="11" t="n"/>
      <c r="D39" s="19" t="n"/>
      <c r="E39" s="19" t="n"/>
      <c r="F39" s="19" t="n"/>
      <c r="G39" s="23">
        <f>IF(OR(B39="",D39="",E39="",F39=""),0,ROUND((D39+$C$5)*E39*F39/60,1))</f>
        <v/>
      </c>
      <c r="H39" s="19" t="n"/>
      <c r="I39" s="24">
        <f>IF(OR(G39=0,H39=""),0,ROUND(G39*H39,1))</f>
        <v/>
      </c>
      <c r="J39" s="11" t="n"/>
    </row>
    <row r="40">
      <c r="B40" s="11" t="n"/>
      <c r="C40" s="11" t="n"/>
      <c r="D40" s="19" t="n"/>
      <c r="E40" s="19" t="n"/>
      <c r="F40" s="19" t="n"/>
      <c r="G40" s="23">
        <f>IF(OR(B40="",D40="",E40="",F40=""),0,ROUND((D40+$C$5)*E40*F40/60,1))</f>
        <v/>
      </c>
      <c r="H40" s="19" t="n"/>
      <c r="I40" s="24">
        <f>IF(OR(G40=0,H40=""),0,ROUND(G40*H40,1))</f>
        <v/>
      </c>
      <c r="J40" s="11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I8:I40">
    <cfRule type="dataBar" priority="1">
      <dataBar>
        <cfvo type="num" val="0"/>
        <cfvo type="max"/>
        <color rgb="0010B981"/>
      </dataBar>
    </cfRule>
  </conditionalFormatting>
  <dataValidations count="6">
    <dataValidation sqref="C8:C40" showDropDown="0" showInputMessage="0" showErrorMessage="0" allowBlank="1" type="list">
      <formula1>=Panel!$B$13:$B$20</formula1>
    </dataValidation>
    <dataValidation sqref="D8:D40" showDropDown="0" showInputMessage="0" showErrorMessage="1" allowBlank="1" errorTitle="Segundos" error="Escribe un número entero de segundos entre 5 y 300." type="whole" operator="between">
      <formula1>5</formula1>
      <formula2>300</formula2>
    </dataValidation>
    <dataValidation sqref="E8:E40" showDropDown="0" showInputMessage="0" showErrorMessage="1" allowBlank="1" errorTitle="Series" error="Escribe un número de series entre 1 y 10." type="whole" operator="between">
      <formula1>1</formula1>
      <formula2>10</formula2>
    </dataValidation>
    <dataValidation sqref="F8:F40" showDropDown="0" showInputMessage="0" showErrorMessage="1" allowBlank="1" errorTitle="Lados" error="Escribe 1 si es un solo movimiento o 2 si haces cada lado." type="whole" operator="between">
      <formula1>1</formula1>
      <formula2>2</formula2>
    </dataValidation>
    <dataValidation sqref="H8:H40" showDropDown="0" showInputMessage="0" showErrorMessage="1" allowBlank="1" errorTitle="Días por semana" error="Escribe un número de días entre 0 y 7." type="whole" operator="between">
      <formula1>0</formula1>
      <formula2>7</formula2>
    </dataValidation>
    <dataValidation sqref="C5" showDropDown="0" showInputMessage="0" showErrorMessage="1" allowBlank="1" errorTitle="Pausa" error="Escribe una pausa entre 0 y 120 segundos." type="whole" operator="between">
      <formula1>0</formula1>
      <formula2>120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4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20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10" customWidth="1" min="12" max="12"/>
    <col width="10" customWidth="1" min="13" max="13"/>
    <col width="13" customWidth="1" min="14" max="14"/>
    <col width="12" customWidth="1" min="15" max="15"/>
    <col width="3" customWidth="1" min="16" max="16"/>
  </cols>
  <sheetData>
    <row r="2" ht="34" customHeight="1">
      <c r="B2" s="1" t="inlineStr">
        <is>
          <t>Checklist de la semana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Marca con una X cada ejercicio que hagas cada día. Arriba ves los minutos del día, que puedes pasar a la hoja «Registro».</t>
        </is>
      </c>
    </row>
    <row r="5">
      <c r="B5" s="15" t="inlineStr">
        <is>
          <t>Lunes de la semana que registras:</t>
        </is>
      </c>
      <c r="C5" s="25" t="n">
        <v>46293</v>
      </c>
      <c r="D5" s="20" t="inlineStr">
        <is>
          <t>Hasta:</t>
        </is>
      </c>
      <c r="E5" s="26">
        <f>C5+6</f>
        <v/>
      </c>
      <c r="F5" s="27" t="n"/>
    </row>
    <row r="6" ht="30" customHeight="1">
      <c r="B6" s="28" t="inlineStr">
        <is>
          <t>Minutos hechos cada día (cópialos al Registro):</t>
        </is>
      </c>
      <c r="E6" s="29">
        <f>SUMPRODUCT((E8:E40="X")*$D$8:$D$40)</f>
        <v/>
      </c>
      <c r="F6" s="29">
        <f>SUMPRODUCT((F8:F40="X")*$D$8:$D$40)</f>
        <v/>
      </c>
      <c r="G6" s="29">
        <f>SUMPRODUCT((G8:G40="X")*$D$8:$D$40)</f>
        <v/>
      </c>
      <c r="H6" s="29">
        <f>SUMPRODUCT((H8:H40="X")*$D$8:$D$40)</f>
        <v/>
      </c>
      <c r="I6" s="29">
        <f>SUMPRODUCT((I8:I40="X")*$D$8:$D$40)</f>
        <v/>
      </c>
      <c r="J6" s="29">
        <f>SUMPRODUCT((J8:J40="X")*$D$8:$D$40)</f>
        <v/>
      </c>
      <c r="K6" s="29">
        <f>SUMPRODUCT((K8:K40="X")*$D$8:$D$40)</f>
        <v/>
      </c>
      <c r="L6" s="17">
        <f>SUM(E6:K6)</f>
        <v/>
      </c>
      <c r="M6" s="27" t="n"/>
      <c r="N6" s="30">
        <f>IF(Registro!F6=0,"",L6/Registro!F6)</f>
        <v/>
      </c>
    </row>
    <row r="7" ht="36" customHeight="1">
      <c r="B7" s="10" t="inlineStr">
        <is>
          <t>Ejercicio</t>
        </is>
      </c>
      <c r="C7" s="10" t="inlineStr">
        <is>
          <t>Zona</t>
        </is>
      </c>
      <c r="D7" s="10" t="inlineStr">
        <is>
          <t>Min por sesión</t>
        </is>
      </c>
      <c r="E7" s="10" t="inlineStr">
        <is>
          <t>Lun</t>
        </is>
      </c>
      <c r="F7" s="10" t="inlineStr">
        <is>
          <t>Mar</t>
        </is>
      </c>
      <c r="G7" s="10" t="inlineStr">
        <is>
          <t>Mié</t>
        </is>
      </c>
      <c r="H7" s="10" t="inlineStr">
        <is>
          <t>Jue</t>
        </is>
      </c>
      <c r="I7" s="10" t="inlineStr">
        <is>
          <t>Vie</t>
        </is>
      </c>
      <c r="J7" s="10" t="inlineStr">
        <is>
          <t>Sáb</t>
        </is>
      </c>
      <c r="K7" s="10" t="inlineStr">
        <is>
          <t>Dom</t>
        </is>
      </c>
      <c r="L7" s="10" t="inlineStr">
        <is>
          <t>Veces hecho</t>
        </is>
      </c>
      <c r="M7" s="10" t="inlineStr">
        <is>
          <t>Previstas</t>
        </is>
      </c>
      <c r="N7" s="10" t="inlineStr">
        <is>
          <t>Cumplimiento</t>
        </is>
      </c>
      <c r="O7" s="10" t="inlineStr">
        <is>
          <t>Min hechos</t>
        </is>
      </c>
    </row>
    <row r="8">
      <c r="B8" s="31">
        <f>IF(Rutina!B8="","",Rutina!B8)</f>
        <v/>
      </c>
      <c r="C8" s="31">
        <f>IF(Rutina!B8="","",Rutina!C8&amp;"")</f>
        <v/>
      </c>
      <c r="D8" s="24">
        <f>IF(Rutina!B8="",0,Rutina!G8)</f>
        <v/>
      </c>
      <c r="E8" s="32" t="inlineStr">
        <is>
          <t>X</t>
        </is>
      </c>
      <c r="F8" s="32" t="inlineStr">
        <is>
          <t>X</t>
        </is>
      </c>
      <c r="G8" s="32" t="inlineStr">
        <is>
          <t>X</t>
        </is>
      </c>
      <c r="H8" s="32" t="inlineStr">
        <is>
          <t>X</t>
        </is>
      </c>
      <c r="I8" s="32" t="inlineStr">
        <is>
          <t>X</t>
        </is>
      </c>
      <c r="J8" s="32" t="n"/>
      <c r="K8" s="32" t="n"/>
      <c r="L8" s="33">
        <f>IF(B8="",0,COUNTIF(E8:K8,"X"))</f>
        <v/>
      </c>
      <c r="M8" s="34">
        <f>IF(B8="",0,Rutina!H8)</f>
        <v/>
      </c>
      <c r="N8" s="14">
        <f>IF(OR(B8="",M8=0),"",L8/M8)</f>
        <v/>
      </c>
      <c r="O8" s="24">
        <f>IF(B8="",0,ROUND(L8*D8,1))</f>
        <v/>
      </c>
    </row>
    <row r="9">
      <c r="B9" s="31">
        <f>IF(Rutina!B9="","",Rutina!B9)</f>
        <v/>
      </c>
      <c r="C9" s="31">
        <f>IF(Rutina!B9="","",Rutina!C9&amp;"")</f>
        <v/>
      </c>
      <c r="D9" s="24">
        <f>IF(Rutina!B9="",0,Rutina!G9)</f>
        <v/>
      </c>
      <c r="E9" s="32" t="inlineStr">
        <is>
          <t>X</t>
        </is>
      </c>
      <c r="F9" s="32" t="inlineStr">
        <is>
          <t>X</t>
        </is>
      </c>
      <c r="G9" s="32" t="inlineStr">
        <is>
          <t>X</t>
        </is>
      </c>
      <c r="H9" s="32" t="inlineStr">
        <is>
          <t>X</t>
        </is>
      </c>
      <c r="I9" s="32" t="inlineStr">
        <is>
          <t>X</t>
        </is>
      </c>
      <c r="J9" s="32" t="n"/>
      <c r="K9" s="32" t="n"/>
      <c r="L9" s="33">
        <f>IF(B9="",0,COUNTIF(E9:K9,"X"))</f>
        <v/>
      </c>
      <c r="M9" s="34">
        <f>IF(B9="",0,Rutina!H9)</f>
        <v/>
      </c>
      <c r="N9" s="14">
        <f>IF(OR(B9="",M9=0),"",L9/M9)</f>
        <v/>
      </c>
      <c r="O9" s="24">
        <f>IF(B9="",0,ROUND(L9*D9,1))</f>
        <v/>
      </c>
    </row>
    <row r="10">
      <c r="B10" s="31">
        <f>IF(Rutina!B10="","",Rutina!B10)</f>
        <v/>
      </c>
      <c r="C10" s="31">
        <f>IF(Rutina!B10="","",Rutina!C10&amp;"")</f>
        <v/>
      </c>
      <c r="D10" s="24">
        <f>IF(Rutina!B10="",0,Rutina!G10)</f>
        <v/>
      </c>
      <c r="E10" s="32" t="inlineStr">
        <is>
          <t>X</t>
        </is>
      </c>
      <c r="F10" s="32" t="n"/>
      <c r="G10" s="32" t="inlineStr">
        <is>
          <t>X</t>
        </is>
      </c>
      <c r="H10" s="32" t="n"/>
      <c r="I10" s="32" t="inlineStr">
        <is>
          <t>X</t>
        </is>
      </c>
      <c r="J10" s="32" t="n"/>
      <c r="K10" s="32" t="n"/>
      <c r="L10" s="33">
        <f>IF(B10="",0,COUNTIF(E10:K10,"X"))</f>
        <v/>
      </c>
      <c r="M10" s="34">
        <f>IF(B10="",0,Rutina!H10)</f>
        <v/>
      </c>
      <c r="N10" s="14">
        <f>IF(OR(B10="",M10=0),"",L10/M10)</f>
        <v/>
      </c>
      <c r="O10" s="24">
        <f>IF(B10="",0,ROUND(L10*D10,1))</f>
        <v/>
      </c>
    </row>
    <row r="11">
      <c r="B11" s="31">
        <f>IF(Rutina!B11="","",Rutina!B11)</f>
        <v/>
      </c>
      <c r="C11" s="31">
        <f>IF(Rutina!B11="","",Rutina!C11&amp;"")</f>
        <v/>
      </c>
      <c r="D11" s="24">
        <f>IF(Rutina!B11="",0,Rutina!G11)</f>
        <v/>
      </c>
      <c r="E11" s="32" t="n"/>
      <c r="F11" s="32" t="inlineStr">
        <is>
          <t>X</t>
        </is>
      </c>
      <c r="G11" s="32" t="n"/>
      <c r="H11" s="32" t="inlineStr">
        <is>
          <t>X</t>
        </is>
      </c>
      <c r="I11" s="32" t="inlineStr">
        <is>
          <t>X</t>
        </is>
      </c>
      <c r="J11" s="32" t="n"/>
      <c r="K11" s="32" t="n"/>
      <c r="L11" s="33">
        <f>IF(B11="",0,COUNTIF(E11:K11,"X"))</f>
        <v/>
      </c>
      <c r="M11" s="34">
        <f>IF(B11="",0,Rutina!H11)</f>
        <v/>
      </c>
      <c r="N11" s="14">
        <f>IF(OR(B11="",M11=0),"",L11/M11)</f>
        <v/>
      </c>
      <c r="O11" s="24">
        <f>IF(B11="",0,ROUND(L11*D11,1))</f>
        <v/>
      </c>
    </row>
    <row r="12">
      <c r="B12" s="31">
        <f>IF(Rutina!B12="","",Rutina!B12)</f>
        <v/>
      </c>
      <c r="C12" s="31">
        <f>IF(Rutina!B12="","",Rutina!C12&amp;"")</f>
        <v/>
      </c>
      <c r="D12" s="24">
        <f>IF(Rutina!B12="",0,Rutina!G12)</f>
        <v/>
      </c>
      <c r="E12" s="32" t="inlineStr">
        <is>
          <t>X</t>
        </is>
      </c>
      <c r="F12" s="32" t="inlineStr">
        <is>
          <t>X</t>
        </is>
      </c>
      <c r="G12" s="32" t="inlineStr">
        <is>
          <t>X</t>
        </is>
      </c>
      <c r="H12" s="32" t="inlineStr">
        <is>
          <t>X</t>
        </is>
      </c>
      <c r="I12" s="32" t="inlineStr">
        <is>
          <t>X</t>
        </is>
      </c>
      <c r="J12" s="32" t="n"/>
      <c r="K12" s="32" t="n"/>
      <c r="L12" s="33">
        <f>IF(B12="",0,COUNTIF(E12:K12,"X"))</f>
        <v/>
      </c>
      <c r="M12" s="34">
        <f>IF(B12="",0,Rutina!H12)</f>
        <v/>
      </c>
      <c r="N12" s="14">
        <f>IF(OR(B12="",M12=0),"",L12/M12)</f>
        <v/>
      </c>
      <c r="O12" s="24">
        <f>IF(B12="",0,ROUND(L12*D12,1))</f>
        <v/>
      </c>
    </row>
    <row r="13">
      <c r="B13" s="31">
        <f>IF(Rutina!B13="","",Rutina!B13)</f>
        <v/>
      </c>
      <c r="C13" s="31">
        <f>IF(Rutina!B13="","",Rutina!C13&amp;"")</f>
        <v/>
      </c>
      <c r="D13" s="24">
        <f>IF(Rutina!B13="",0,Rutina!G13)</f>
        <v/>
      </c>
      <c r="E13" s="32" t="inlineStr">
        <is>
          <t>X</t>
        </is>
      </c>
      <c r="F13" s="32" t="n"/>
      <c r="G13" s="32" t="inlineStr">
        <is>
          <t>X</t>
        </is>
      </c>
      <c r="H13" s="32" t="inlineStr">
        <is>
          <t>X</t>
        </is>
      </c>
      <c r="I13" s="32" t="inlineStr">
        <is>
          <t>X</t>
        </is>
      </c>
      <c r="J13" s="32" t="n"/>
      <c r="K13" s="32" t="n"/>
      <c r="L13" s="33">
        <f>IF(B13="",0,COUNTIF(E13:K13,"X"))</f>
        <v/>
      </c>
      <c r="M13" s="34">
        <f>IF(B13="",0,Rutina!H13)</f>
        <v/>
      </c>
      <c r="N13" s="14">
        <f>IF(OR(B13="",M13=0),"",L13/M13)</f>
        <v/>
      </c>
      <c r="O13" s="24">
        <f>IF(B13="",0,ROUND(L13*D13,1))</f>
        <v/>
      </c>
    </row>
    <row r="14">
      <c r="B14" s="31">
        <f>IF(Rutina!B14="","",Rutina!B14)</f>
        <v/>
      </c>
      <c r="C14" s="31">
        <f>IF(Rutina!B14="","",Rutina!C14&amp;"")</f>
        <v/>
      </c>
      <c r="D14" s="24">
        <f>IF(Rutina!B14="",0,Rutina!G14)</f>
        <v/>
      </c>
      <c r="E14" s="32" t="n"/>
      <c r="F14" s="32" t="inlineStr">
        <is>
          <t>X</t>
        </is>
      </c>
      <c r="G14" s="32" t="inlineStr">
        <is>
          <t>X</t>
        </is>
      </c>
      <c r="H14" s="32" t="inlineStr">
        <is>
          <t>X</t>
        </is>
      </c>
      <c r="I14" s="32" t="inlineStr">
        <is>
          <t>X</t>
        </is>
      </c>
      <c r="J14" s="32" t="n"/>
      <c r="K14" s="32" t="n"/>
      <c r="L14" s="33">
        <f>IF(B14="",0,COUNTIF(E14:K14,"X"))</f>
        <v/>
      </c>
      <c r="M14" s="34">
        <f>IF(B14="",0,Rutina!H14)</f>
        <v/>
      </c>
      <c r="N14" s="14">
        <f>IF(OR(B14="",M14=0),"",L14/M14)</f>
        <v/>
      </c>
      <c r="O14" s="24">
        <f>IF(B14="",0,ROUND(L14*D14,1))</f>
        <v/>
      </c>
    </row>
    <row r="15">
      <c r="B15" s="31">
        <f>IF(Rutina!B15="","",Rutina!B15)</f>
        <v/>
      </c>
      <c r="C15" s="31">
        <f>IF(Rutina!B15="","",Rutina!C15&amp;"")</f>
        <v/>
      </c>
      <c r="D15" s="24">
        <f>IF(Rutina!B15="",0,Rutina!G15)</f>
        <v/>
      </c>
      <c r="E15" s="32" t="inlineStr">
        <is>
          <t>X</t>
        </is>
      </c>
      <c r="F15" s="32" t="inlineStr">
        <is>
          <t>X</t>
        </is>
      </c>
      <c r="G15" s="32" t="inlineStr">
        <is>
          <t>X</t>
        </is>
      </c>
      <c r="H15" s="32" t="inlineStr">
        <is>
          <t>X</t>
        </is>
      </c>
      <c r="I15" s="32" t="inlineStr">
        <is>
          <t>X</t>
        </is>
      </c>
      <c r="J15" s="32" t="n"/>
      <c r="K15" s="32" t="n"/>
      <c r="L15" s="33">
        <f>IF(B15="",0,COUNTIF(E15:K15,"X"))</f>
        <v/>
      </c>
      <c r="M15" s="34">
        <f>IF(B15="",0,Rutina!H15)</f>
        <v/>
      </c>
      <c r="N15" s="14">
        <f>IF(OR(B15="",M15=0),"",L15/M15)</f>
        <v/>
      </c>
      <c r="O15" s="24">
        <f>IF(B15="",0,ROUND(L15*D15,1))</f>
        <v/>
      </c>
    </row>
    <row r="16">
      <c r="B16" s="31">
        <f>IF(Rutina!B16="","",Rutina!B16)</f>
        <v/>
      </c>
      <c r="C16" s="31">
        <f>IF(Rutina!B16="","",Rutina!C16&amp;"")</f>
        <v/>
      </c>
      <c r="D16" s="24">
        <f>IF(Rutina!B16="",0,Rutina!G16)</f>
        <v/>
      </c>
      <c r="E16" s="32" t="inlineStr">
        <is>
          <t>X</t>
        </is>
      </c>
      <c r="F16" s="32" t="n"/>
      <c r="G16" s="32" t="inlineStr">
        <is>
          <t>X</t>
        </is>
      </c>
      <c r="H16" s="32" t="inlineStr">
        <is>
          <t>X</t>
        </is>
      </c>
      <c r="I16" s="32" t="inlineStr">
        <is>
          <t>X</t>
        </is>
      </c>
      <c r="J16" s="32" t="n"/>
      <c r="K16" s="32" t="n"/>
      <c r="L16" s="33">
        <f>IF(B16="",0,COUNTIF(E16:K16,"X"))</f>
        <v/>
      </c>
      <c r="M16" s="34">
        <f>IF(B16="",0,Rutina!H16)</f>
        <v/>
      </c>
      <c r="N16" s="14">
        <f>IF(OR(B16="",M16=0),"",L16/M16)</f>
        <v/>
      </c>
      <c r="O16" s="24">
        <f>IF(B16="",0,ROUND(L16*D16,1))</f>
        <v/>
      </c>
    </row>
    <row r="17">
      <c r="B17" s="31">
        <f>IF(Rutina!B17="","",Rutina!B17)</f>
        <v/>
      </c>
      <c r="C17" s="31">
        <f>IF(Rutina!B17="","",Rutina!C17&amp;"")</f>
        <v/>
      </c>
      <c r="D17" s="24">
        <f>IF(Rutina!B17="",0,Rutina!G17)</f>
        <v/>
      </c>
      <c r="E17" s="32" t="inlineStr">
        <is>
          <t>X</t>
        </is>
      </c>
      <c r="F17" s="32" t="inlineStr">
        <is>
          <t>X</t>
        </is>
      </c>
      <c r="G17" s="32" t="inlineStr">
        <is>
          <t>X</t>
        </is>
      </c>
      <c r="H17" s="32" t="inlineStr">
        <is>
          <t>X</t>
        </is>
      </c>
      <c r="I17" s="32" t="inlineStr">
        <is>
          <t>X</t>
        </is>
      </c>
      <c r="J17" s="32" t="n"/>
      <c r="K17" s="32" t="n"/>
      <c r="L17" s="33">
        <f>IF(B17="",0,COUNTIF(E17:K17,"X"))</f>
        <v/>
      </c>
      <c r="M17" s="34">
        <f>IF(B17="",0,Rutina!H17)</f>
        <v/>
      </c>
      <c r="N17" s="14">
        <f>IF(OR(B17="",M17=0),"",L17/M17)</f>
        <v/>
      </c>
      <c r="O17" s="24">
        <f>IF(B17="",0,ROUND(L17*D17,1))</f>
        <v/>
      </c>
    </row>
    <row r="18">
      <c r="B18" s="31">
        <f>IF(Rutina!B18="","",Rutina!B18)</f>
        <v/>
      </c>
      <c r="C18" s="31">
        <f>IF(Rutina!B18="","",Rutina!C18&amp;"")</f>
        <v/>
      </c>
      <c r="D18" s="24">
        <f>IF(Rutina!B18="",0,Rutina!G18)</f>
        <v/>
      </c>
      <c r="E18" s="32" t="inlineStr">
        <is>
          <t>X</t>
        </is>
      </c>
      <c r="F18" s="32" t="inlineStr">
        <is>
          <t>X</t>
        </is>
      </c>
      <c r="G18" s="32" t="inlineStr">
        <is>
          <t>X</t>
        </is>
      </c>
      <c r="H18" s="32" t="inlineStr">
        <is>
          <t>X</t>
        </is>
      </c>
      <c r="I18" s="32" t="inlineStr">
        <is>
          <t>X</t>
        </is>
      </c>
      <c r="J18" s="32" t="n"/>
      <c r="K18" s="32" t="n"/>
      <c r="L18" s="33">
        <f>IF(B18="",0,COUNTIF(E18:K18,"X"))</f>
        <v/>
      </c>
      <c r="M18" s="34">
        <f>IF(B18="",0,Rutina!H18)</f>
        <v/>
      </c>
      <c r="N18" s="14">
        <f>IF(OR(B18="",M18=0),"",L18/M18)</f>
        <v/>
      </c>
      <c r="O18" s="24">
        <f>IF(B18="",0,ROUND(L18*D18,1))</f>
        <v/>
      </c>
    </row>
    <row r="19">
      <c r="B19" s="31">
        <f>IF(Rutina!B19="","",Rutina!B19)</f>
        <v/>
      </c>
      <c r="C19" s="31">
        <f>IF(Rutina!B19="","",Rutina!C19&amp;"")</f>
        <v/>
      </c>
      <c r="D19" s="24">
        <f>IF(Rutina!B19="",0,Rutina!G19)</f>
        <v/>
      </c>
      <c r="E19" s="32" t="inlineStr">
        <is>
          <t>X</t>
        </is>
      </c>
      <c r="F19" s="32" t="inlineStr">
        <is>
          <t>X</t>
        </is>
      </c>
      <c r="G19" s="32" t="n"/>
      <c r="H19" s="32" t="inlineStr">
        <is>
          <t>X</t>
        </is>
      </c>
      <c r="I19" s="32" t="inlineStr">
        <is>
          <t>X</t>
        </is>
      </c>
      <c r="J19" s="32" t="n"/>
      <c r="K19" s="32" t="n"/>
      <c r="L19" s="33">
        <f>IF(B19="",0,COUNTIF(E19:K19,"X"))</f>
        <v/>
      </c>
      <c r="M19" s="34">
        <f>IF(B19="",0,Rutina!H19)</f>
        <v/>
      </c>
      <c r="N19" s="14">
        <f>IF(OR(B19="",M19=0),"",L19/M19)</f>
        <v/>
      </c>
      <c r="O19" s="24">
        <f>IF(B19="",0,ROUND(L19*D19,1))</f>
        <v/>
      </c>
    </row>
    <row r="20">
      <c r="B20" s="31">
        <f>IF(Rutina!B20="","",Rutina!B20)</f>
        <v/>
      </c>
      <c r="C20" s="31">
        <f>IF(Rutina!B20="","",Rutina!C20&amp;"")</f>
        <v/>
      </c>
      <c r="D20" s="24">
        <f>IF(Rutina!B20="",0,Rutina!G20)</f>
        <v/>
      </c>
      <c r="E20" s="32" t="n"/>
      <c r="F20" s="32" t="inlineStr">
        <is>
          <t>X</t>
        </is>
      </c>
      <c r="G20" s="32" t="inlineStr">
        <is>
          <t>X</t>
        </is>
      </c>
      <c r="H20" s="32" t="n"/>
      <c r="I20" s="32" t="inlineStr">
        <is>
          <t>X</t>
        </is>
      </c>
      <c r="J20" s="32" t="n"/>
      <c r="K20" s="32" t="n"/>
      <c r="L20" s="33">
        <f>IF(B20="",0,COUNTIF(E20:K20,"X"))</f>
        <v/>
      </c>
      <c r="M20" s="34">
        <f>IF(B20="",0,Rutina!H20)</f>
        <v/>
      </c>
      <c r="N20" s="14">
        <f>IF(OR(B20="",M20=0),"",L20/M20)</f>
        <v/>
      </c>
      <c r="O20" s="24">
        <f>IF(B20="",0,ROUND(L20*D20,1))</f>
        <v/>
      </c>
    </row>
    <row r="21">
      <c r="B21" s="31">
        <f>IF(Rutina!B21="","",Rutina!B21)</f>
        <v/>
      </c>
      <c r="C21" s="31">
        <f>IF(Rutina!B21="","",Rutina!C21&amp;"")</f>
        <v/>
      </c>
      <c r="D21" s="24">
        <f>IF(Rutina!B21="",0,Rutina!G21)</f>
        <v/>
      </c>
      <c r="E21" s="32" t="n"/>
      <c r="F21" s="32" t="n"/>
      <c r="G21" s="32" t="n"/>
      <c r="H21" s="32" t="n"/>
      <c r="I21" s="32" t="n"/>
      <c r="J21" s="32" t="n"/>
      <c r="K21" s="32" t="n"/>
      <c r="L21" s="33">
        <f>IF(B21="",0,COUNTIF(E21:K21,"X"))</f>
        <v/>
      </c>
      <c r="M21" s="34">
        <f>IF(B21="",0,Rutina!H21)</f>
        <v/>
      </c>
      <c r="N21" s="14">
        <f>IF(OR(B21="",M21=0),"",L21/M21)</f>
        <v/>
      </c>
      <c r="O21" s="24">
        <f>IF(B21="",0,ROUND(L21*D21,1))</f>
        <v/>
      </c>
    </row>
    <row r="22">
      <c r="B22" s="31">
        <f>IF(Rutina!B22="","",Rutina!B22)</f>
        <v/>
      </c>
      <c r="C22" s="31">
        <f>IF(Rutina!B22="","",Rutina!C22&amp;"")</f>
        <v/>
      </c>
      <c r="D22" s="24">
        <f>IF(Rutina!B22="",0,Rutina!G22)</f>
        <v/>
      </c>
      <c r="E22" s="32" t="n"/>
      <c r="F22" s="32" t="n"/>
      <c r="G22" s="32" t="n"/>
      <c r="H22" s="32" t="n"/>
      <c r="I22" s="32" t="n"/>
      <c r="J22" s="32" t="n"/>
      <c r="K22" s="32" t="n"/>
      <c r="L22" s="33">
        <f>IF(B22="",0,COUNTIF(E22:K22,"X"))</f>
        <v/>
      </c>
      <c r="M22" s="34">
        <f>IF(B22="",0,Rutina!H22)</f>
        <v/>
      </c>
      <c r="N22" s="14">
        <f>IF(OR(B22="",M22=0),"",L22/M22)</f>
        <v/>
      </c>
      <c r="O22" s="24">
        <f>IF(B22="",0,ROUND(L22*D22,1))</f>
        <v/>
      </c>
    </row>
    <row r="23">
      <c r="B23" s="31">
        <f>IF(Rutina!B23="","",Rutina!B23)</f>
        <v/>
      </c>
      <c r="C23" s="31">
        <f>IF(Rutina!B23="","",Rutina!C23&amp;"")</f>
        <v/>
      </c>
      <c r="D23" s="24">
        <f>IF(Rutina!B23="",0,Rutina!G23)</f>
        <v/>
      </c>
      <c r="E23" s="32" t="n"/>
      <c r="F23" s="32" t="n"/>
      <c r="G23" s="32" t="n"/>
      <c r="H23" s="32" t="n"/>
      <c r="I23" s="32" t="n"/>
      <c r="J23" s="32" t="n"/>
      <c r="K23" s="32" t="n"/>
      <c r="L23" s="33">
        <f>IF(B23="",0,COUNTIF(E23:K23,"X"))</f>
        <v/>
      </c>
      <c r="M23" s="34">
        <f>IF(B23="",0,Rutina!H23)</f>
        <v/>
      </c>
      <c r="N23" s="14">
        <f>IF(OR(B23="",M23=0),"",L23/M23)</f>
        <v/>
      </c>
      <c r="O23" s="24">
        <f>IF(B23="",0,ROUND(L23*D23,1))</f>
        <v/>
      </c>
    </row>
    <row r="24">
      <c r="B24" s="31">
        <f>IF(Rutina!B24="","",Rutina!B24)</f>
        <v/>
      </c>
      <c r="C24" s="31">
        <f>IF(Rutina!B24="","",Rutina!C24&amp;"")</f>
        <v/>
      </c>
      <c r="D24" s="24">
        <f>IF(Rutina!B24="",0,Rutina!G24)</f>
        <v/>
      </c>
      <c r="E24" s="32" t="n"/>
      <c r="F24" s="32" t="n"/>
      <c r="G24" s="32" t="n"/>
      <c r="H24" s="32" t="n"/>
      <c r="I24" s="32" t="n"/>
      <c r="J24" s="32" t="n"/>
      <c r="K24" s="32" t="n"/>
      <c r="L24" s="33">
        <f>IF(B24="",0,COUNTIF(E24:K24,"X"))</f>
        <v/>
      </c>
      <c r="M24" s="34">
        <f>IF(B24="",0,Rutina!H24)</f>
        <v/>
      </c>
      <c r="N24" s="14">
        <f>IF(OR(B24="",M24=0),"",L24/M24)</f>
        <v/>
      </c>
      <c r="O24" s="24">
        <f>IF(B24="",0,ROUND(L24*D24,1))</f>
        <v/>
      </c>
    </row>
    <row r="25">
      <c r="B25" s="31">
        <f>IF(Rutina!B25="","",Rutina!B25)</f>
        <v/>
      </c>
      <c r="C25" s="31">
        <f>IF(Rutina!B25="","",Rutina!C25&amp;"")</f>
        <v/>
      </c>
      <c r="D25" s="24">
        <f>IF(Rutina!B25="",0,Rutina!G25)</f>
        <v/>
      </c>
      <c r="E25" s="32" t="n"/>
      <c r="F25" s="32" t="n"/>
      <c r="G25" s="32" t="n"/>
      <c r="H25" s="32" t="n"/>
      <c r="I25" s="32" t="n"/>
      <c r="J25" s="32" t="n"/>
      <c r="K25" s="32" t="n"/>
      <c r="L25" s="33">
        <f>IF(B25="",0,COUNTIF(E25:K25,"X"))</f>
        <v/>
      </c>
      <c r="M25" s="34">
        <f>IF(B25="",0,Rutina!H25)</f>
        <v/>
      </c>
      <c r="N25" s="14">
        <f>IF(OR(B25="",M25=0),"",L25/M25)</f>
        <v/>
      </c>
      <c r="O25" s="24">
        <f>IF(B25="",0,ROUND(L25*D25,1))</f>
        <v/>
      </c>
    </row>
    <row r="26">
      <c r="B26" s="31">
        <f>IF(Rutina!B26="","",Rutina!B26)</f>
        <v/>
      </c>
      <c r="C26" s="31">
        <f>IF(Rutina!B26="","",Rutina!C26&amp;"")</f>
        <v/>
      </c>
      <c r="D26" s="24">
        <f>IF(Rutina!B26="",0,Rutina!G26)</f>
        <v/>
      </c>
      <c r="E26" s="32" t="n"/>
      <c r="F26" s="32" t="n"/>
      <c r="G26" s="32" t="n"/>
      <c r="H26" s="32" t="n"/>
      <c r="I26" s="32" t="n"/>
      <c r="J26" s="32" t="n"/>
      <c r="K26" s="32" t="n"/>
      <c r="L26" s="33">
        <f>IF(B26="",0,COUNTIF(E26:K26,"X"))</f>
        <v/>
      </c>
      <c r="M26" s="34">
        <f>IF(B26="",0,Rutina!H26)</f>
        <v/>
      </c>
      <c r="N26" s="14">
        <f>IF(OR(B26="",M26=0),"",L26/M26)</f>
        <v/>
      </c>
      <c r="O26" s="24">
        <f>IF(B26="",0,ROUND(L26*D26,1))</f>
        <v/>
      </c>
    </row>
    <row r="27">
      <c r="B27" s="31">
        <f>IF(Rutina!B27="","",Rutina!B27)</f>
        <v/>
      </c>
      <c r="C27" s="31">
        <f>IF(Rutina!B27="","",Rutina!C27&amp;"")</f>
        <v/>
      </c>
      <c r="D27" s="24">
        <f>IF(Rutina!B27="",0,Rutina!G27)</f>
        <v/>
      </c>
      <c r="E27" s="32" t="n"/>
      <c r="F27" s="32" t="n"/>
      <c r="G27" s="32" t="n"/>
      <c r="H27" s="32" t="n"/>
      <c r="I27" s="32" t="n"/>
      <c r="J27" s="32" t="n"/>
      <c r="K27" s="32" t="n"/>
      <c r="L27" s="33">
        <f>IF(B27="",0,COUNTIF(E27:K27,"X"))</f>
        <v/>
      </c>
      <c r="M27" s="34">
        <f>IF(B27="",0,Rutina!H27)</f>
        <v/>
      </c>
      <c r="N27" s="14">
        <f>IF(OR(B27="",M27=0),"",L27/M27)</f>
        <v/>
      </c>
      <c r="O27" s="24">
        <f>IF(B27="",0,ROUND(L27*D27,1))</f>
        <v/>
      </c>
    </row>
    <row r="28">
      <c r="B28" s="31">
        <f>IF(Rutina!B28="","",Rutina!B28)</f>
        <v/>
      </c>
      <c r="C28" s="31">
        <f>IF(Rutina!B28="","",Rutina!C28&amp;"")</f>
        <v/>
      </c>
      <c r="D28" s="24">
        <f>IF(Rutina!B28="",0,Rutina!G28)</f>
        <v/>
      </c>
      <c r="E28" s="32" t="n"/>
      <c r="F28" s="32" t="n"/>
      <c r="G28" s="32" t="n"/>
      <c r="H28" s="32" t="n"/>
      <c r="I28" s="32" t="n"/>
      <c r="J28" s="32" t="n"/>
      <c r="K28" s="32" t="n"/>
      <c r="L28" s="33">
        <f>IF(B28="",0,COUNTIF(E28:K28,"X"))</f>
        <v/>
      </c>
      <c r="M28" s="34">
        <f>IF(B28="",0,Rutina!H28)</f>
        <v/>
      </c>
      <c r="N28" s="14">
        <f>IF(OR(B28="",M28=0),"",L28/M28)</f>
        <v/>
      </c>
      <c r="O28" s="24">
        <f>IF(B28="",0,ROUND(L28*D28,1))</f>
        <v/>
      </c>
    </row>
    <row r="29">
      <c r="B29" s="31">
        <f>IF(Rutina!B29="","",Rutina!B29)</f>
        <v/>
      </c>
      <c r="C29" s="31">
        <f>IF(Rutina!B29="","",Rutina!C29&amp;"")</f>
        <v/>
      </c>
      <c r="D29" s="24">
        <f>IF(Rutina!B29="",0,Rutina!G29)</f>
        <v/>
      </c>
      <c r="E29" s="32" t="n"/>
      <c r="F29" s="32" t="n"/>
      <c r="G29" s="32" t="n"/>
      <c r="H29" s="32" t="n"/>
      <c r="I29" s="32" t="n"/>
      <c r="J29" s="32" t="n"/>
      <c r="K29" s="32" t="n"/>
      <c r="L29" s="33">
        <f>IF(B29="",0,COUNTIF(E29:K29,"X"))</f>
        <v/>
      </c>
      <c r="M29" s="34">
        <f>IF(B29="",0,Rutina!H29)</f>
        <v/>
      </c>
      <c r="N29" s="14">
        <f>IF(OR(B29="",M29=0),"",L29/M29)</f>
        <v/>
      </c>
      <c r="O29" s="24">
        <f>IF(B29="",0,ROUND(L29*D29,1))</f>
        <v/>
      </c>
    </row>
    <row r="30">
      <c r="B30" s="31">
        <f>IF(Rutina!B30="","",Rutina!B30)</f>
        <v/>
      </c>
      <c r="C30" s="31">
        <f>IF(Rutina!B30="","",Rutina!C30&amp;"")</f>
        <v/>
      </c>
      <c r="D30" s="24">
        <f>IF(Rutina!B30="",0,Rutina!G30)</f>
        <v/>
      </c>
      <c r="E30" s="32" t="n"/>
      <c r="F30" s="32" t="n"/>
      <c r="G30" s="32" t="n"/>
      <c r="H30" s="32" t="n"/>
      <c r="I30" s="32" t="n"/>
      <c r="J30" s="32" t="n"/>
      <c r="K30" s="32" t="n"/>
      <c r="L30" s="33">
        <f>IF(B30="",0,COUNTIF(E30:K30,"X"))</f>
        <v/>
      </c>
      <c r="M30" s="34">
        <f>IF(B30="",0,Rutina!H30)</f>
        <v/>
      </c>
      <c r="N30" s="14">
        <f>IF(OR(B30="",M30=0),"",L30/M30)</f>
        <v/>
      </c>
      <c r="O30" s="24">
        <f>IF(B30="",0,ROUND(L30*D30,1))</f>
        <v/>
      </c>
    </row>
    <row r="31">
      <c r="B31" s="31">
        <f>IF(Rutina!B31="","",Rutina!B31)</f>
        <v/>
      </c>
      <c r="C31" s="31">
        <f>IF(Rutina!B31="","",Rutina!C31&amp;"")</f>
        <v/>
      </c>
      <c r="D31" s="24">
        <f>IF(Rutina!B31="",0,Rutina!G31)</f>
        <v/>
      </c>
      <c r="E31" s="32" t="n"/>
      <c r="F31" s="32" t="n"/>
      <c r="G31" s="32" t="n"/>
      <c r="H31" s="32" t="n"/>
      <c r="I31" s="32" t="n"/>
      <c r="J31" s="32" t="n"/>
      <c r="K31" s="32" t="n"/>
      <c r="L31" s="33">
        <f>IF(B31="",0,COUNTIF(E31:K31,"X"))</f>
        <v/>
      </c>
      <c r="M31" s="34">
        <f>IF(B31="",0,Rutina!H31)</f>
        <v/>
      </c>
      <c r="N31" s="14">
        <f>IF(OR(B31="",M31=0),"",L31/M31)</f>
        <v/>
      </c>
      <c r="O31" s="24">
        <f>IF(B31="",0,ROUND(L31*D31,1))</f>
        <v/>
      </c>
    </row>
    <row r="32">
      <c r="B32" s="31">
        <f>IF(Rutina!B32="","",Rutina!B32)</f>
        <v/>
      </c>
      <c r="C32" s="31">
        <f>IF(Rutina!B32="","",Rutina!C32&amp;"")</f>
        <v/>
      </c>
      <c r="D32" s="24">
        <f>IF(Rutina!B32="",0,Rutina!G32)</f>
        <v/>
      </c>
      <c r="E32" s="32" t="n"/>
      <c r="F32" s="32" t="n"/>
      <c r="G32" s="32" t="n"/>
      <c r="H32" s="32" t="n"/>
      <c r="I32" s="32" t="n"/>
      <c r="J32" s="32" t="n"/>
      <c r="K32" s="32" t="n"/>
      <c r="L32" s="33">
        <f>IF(B32="",0,COUNTIF(E32:K32,"X"))</f>
        <v/>
      </c>
      <c r="M32" s="34">
        <f>IF(B32="",0,Rutina!H32)</f>
        <v/>
      </c>
      <c r="N32" s="14">
        <f>IF(OR(B32="",M32=0),"",L32/M32)</f>
        <v/>
      </c>
      <c r="O32" s="24">
        <f>IF(B32="",0,ROUND(L32*D32,1))</f>
        <v/>
      </c>
    </row>
    <row r="33">
      <c r="B33" s="31">
        <f>IF(Rutina!B33="","",Rutina!B33)</f>
        <v/>
      </c>
      <c r="C33" s="31">
        <f>IF(Rutina!B33="","",Rutina!C33&amp;"")</f>
        <v/>
      </c>
      <c r="D33" s="24">
        <f>IF(Rutina!B33="",0,Rutina!G33)</f>
        <v/>
      </c>
      <c r="E33" s="32" t="n"/>
      <c r="F33" s="32" t="n"/>
      <c r="G33" s="32" t="n"/>
      <c r="H33" s="32" t="n"/>
      <c r="I33" s="32" t="n"/>
      <c r="J33" s="32" t="n"/>
      <c r="K33" s="32" t="n"/>
      <c r="L33" s="33">
        <f>IF(B33="",0,COUNTIF(E33:K33,"X"))</f>
        <v/>
      </c>
      <c r="M33" s="34">
        <f>IF(B33="",0,Rutina!H33)</f>
        <v/>
      </c>
      <c r="N33" s="14">
        <f>IF(OR(B33="",M33=0),"",L33/M33)</f>
        <v/>
      </c>
      <c r="O33" s="24">
        <f>IF(B33="",0,ROUND(L33*D33,1))</f>
        <v/>
      </c>
    </row>
    <row r="34">
      <c r="B34" s="31">
        <f>IF(Rutina!B34="","",Rutina!B34)</f>
        <v/>
      </c>
      <c r="C34" s="31">
        <f>IF(Rutina!B34="","",Rutina!C34&amp;"")</f>
        <v/>
      </c>
      <c r="D34" s="24">
        <f>IF(Rutina!B34="",0,Rutina!G34)</f>
        <v/>
      </c>
      <c r="E34" s="32" t="n"/>
      <c r="F34" s="32" t="n"/>
      <c r="G34" s="32" t="n"/>
      <c r="H34" s="32" t="n"/>
      <c r="I34" s="32" t="n"/>
      <c r="J34" s="32" t="n"/>
      <c r="K34" s="32" t="n"/>
      <c r="L34" s="33">
        <f>IF(B34="",0,COUNTIF(E34:K34,"X"))</f>
        <v/>
      </c>
      <c r="M34" s="34">
        <f>IF(B34="",0,Rutina!H34)</f>
        <v/>
      </c>
      <c r="N34" s="14">
        <f>IF(OR(B34="",M34=0),"",L34/M34)</f>
        <v/>
      </c>
      <c r="O34" s="24">
        <f>IF(B34="",0,ROUND(L34*D34,1))</f>
        <v/>
      </c>
    </row>
    <row r="35">
      <c r="B35" s="31">
        <f>IF(Rutina!B35="","",Rutina!B35)</f>
        <v/>
      </c>
      <c r="C35" s="31">
        <f>IF(Rutina!B35="","",Rutina!C35&amp;"")</f>
        <v/>
      </c>
      <c r="D35" s="24">
        <f>IF(Rutina!B35="",0,Rutina!G35)</f>
        <v/>
      </c>
      <c r="E35" s="32" t="n"/>
      <c r="F35" s="32" t="n"/>
      <c r="G35" s="32" t="n"/>
      <c r="H35" s="32" t="n"/>
      <c r="I35" s="32" t="n"/>
      <c r="J35" s="32" t="n"/>
      <c r="K35" s="32" t="n"/>
      <c r="L35" s="33">
        <f>IF(B35="",0,COUNTIF(E35:K35,"X"))</f>
        <v/>
      </c>
      <c r="M35" s="34">
        <f>IF(B35="",0,Rutina!H35)</f>
        <v/>
      </c>
      <c r="N35" s="14">
        <f>IF(OR(B35="",M35=0),"",L35/M35)</f>
        <v/>
      </c>
      <c r="O35" s="24">
        <f>IF(B35="",0,ROUND(L35*D35,1))</f>
        <v/>
      </c>
    </row>
    <row r="36">
      <c r="B36" s="31">
        <f>IF(Rutina!B36="","",Rutina!B36)</f>
        <v/>
      </c>
      <c r="C36" s="31">
        <f>IF(Rutina!B36="","",Rutina!C36&amp;"")</f>
        <v/>
      </c>
      <c r="D36" s="24">
        <f>IF(Rutina!B36="",0,Rutina!G36)</f>
        <v/>
      </c>
      <c r="E36" s="32" t="n"/>
      <c r="F36" s="32" t="n"/>
      <c r="G36" s="32" t="n"/>
      <c r="H36" s="32" t="n"/>
      <c r="I36" s="32" t="n"/>
      <c r="J36" s="32" t="n"/>
      <c r="K36" s="32" t="n"/>
      <c r="L36" s="33">
        <f>IF(B36="",0,COUNTIF(E36:K36,"X"))</f>
        <v/>
      </c>
      <c r="M36" s="34">
        <f>IF(B36="",0,Rutina!H36)</f>
        <v/>
      </c>
      <c r="N36" s="14">
        <f>IF(OR(B36="",M36=0),"",L36/M36)</f>
        <v/>
      </c>
      <c r="O36" s="24">
        <f>IF(B36="",0,ROUND(L36*D36,1))</f>
        <v/>
      </c>
    </row>
    <row r="37">
      <c r="B37" s="31">
        <f>IF(Rutina!B37="","",Rutina!B37)</f>
        <v/>
      </c>
      <c r="C37" s="31">
        <f>IF(Rutina!B37="","",Rutina!C37&amp;"")</f>
        <v/>
      </c>
      <c r="D37" s="24">
        <f>IF(Rutina!B37="",0,Rutina!G37)</f>
        <v/>
      </c>
      <c r="E37" s="32" t="n"/>
      <c r="F37" s="32" t="n"/>
      <c r="G37" s="32" t="n"/>
      <c r="H37" s="32" t="n"/>
      <c r="I37" s="32" t="n"/>
      <c r="J37" s="32" t="n"/>
      <c r="K37" s="32" t="n"/>
      <c r="L37" s="33">
        <f>IF(B37="",0,COUNTIF(E37:K37,"X"))</f>
        <v/>
      </c>
      <c r="M37" s="34">
        <f>IF(B37="",0,Rutina!H37)</f>
        <v/>
      </c>
      <c r="N37" s="14">
        <f>IF(OR(B37="",M37=0),"",L37/M37)</f>
        <v/>
      </c>
      <c r="O37" s="24">
        <f>IF(B37="",0,ROUND(L37*D37,1))</f>
        <v/>
      </c>
    </row>
    <row r="38">
      <c r="B38" s="31">
        <f>IF(Rutina!B38="","",Rutina!B38)</f>
        <v/>
      </c>
      <c r="C38" s="31">
        <f>IF(Rutina!B38="","",Rutina!C38&amp;"")</f>
        <v/>
      </c>
      <c r="D38" s="24">
        <f>IF(Rutina!B38="",0,Rutina!G38)</f>
        <v/>
      </c>
      <c r="E38" s="32" t="n"/>
      <c r="F38" s="32" t="n"/>
      <c r="G38" s="32" t="n"/>
      <c r="H38" s="32" t="n"/>
      <c r="I38" s="32" t="n"/>
      <c r="J38" s="32" t="n"/>
      <c r="K38" s="32" t="n"/>
      <c r="L38" s="33">
        <f>IF(B38="",0,COUNTIF(E38:K38,"X"))</f>
        <v/>
      </c>
      <c r="M38" s="34">
        <f>IF(B38="",0,Rutina!H38)</f>
        <v/>
      </c>
      <c r="N38" s="14">
        <f>IF(OR(B38="",M38=0),"",L38/M38)</f>
        <v/>
      </c>
      <c r="O38" s="24">
        <f>IF(B38="",0,ROUND(L38*D38,1))</f>
        <v/>
      </c>
    </row>
    <row r="39">
      <c r="B39" s="31">
        <f>IF(Rutina!B39="","",Rutina!B39)</f>
        <v/>
      </c>
      <c r="C39" s="31">
        <f>IF(Rutina!B39="","",Rutina!C39&amp;"")</f>
        <v/>
      </c>
      <c r="D39" s="24">
        <f>IF(Rutina!B39="",0,Rutina!G39)</f>
        <v/>
      </c>
      <c r="E39" s="32" t="n"/>
      <c r="F39" s="32" t="n"/>
      <c r="G39" s="32" t="n"/>
      <c r="H39" s="32" t="n"/>
      <c r="I39" s="32" t="n"/>
      <c r="J39" s="32" t="n"/>
      <c r="K39" s="32" t="n"/>
      <c r="L39" s="33">
        <f>IF(B39="",0,COUNTIF(E39:K39,"X"))</f>
        <v/>
      </c>
      <c r="M39" s="34">
        <f>IF(B39="",0,Rutina!H39)</f>
        <v/>
      </c>
      <c r="N39" s="14">
        <f>IF(OR(B39="",M39=0),"",L39/M39)</f>
        <v/>
      </c>
      <c r="O39" s="24">
        <f>IF(B39="",0,ROUND(L39*D39,1))</f>
        <v/>
      </c>
    </row>
    <row r="40">
      <c r="B40" s="31">
        <f>IF(Rutina!B40="","",Rutina!B40)</f>
        <v/>
      </c>
      <c r="C40" s="31">
        <f>IF(Rutina!B40="","",Rutina!C40&amp;"")</f>
        <v/>
      </c>
      <c r="D40" s="24">
        <f>IF(Rutina!B40="",0,Rutina!G40)</f>
        <v/>
      </c>
      <c r="E40" s="32" t="n"/>
      <c r="F40" s="32" t="n"/>
      <c r="G40" s="32" t="n"/>
      <c r="H40" s="32" t="n"/>
      <c r="I40" s="32" t="n"/>
      <c r="J40" s="32" t="n"/>
      <c r="K40" s="32" t="n"/>
      <c r="L40" s="33">
        <f>IF(B40="",0,COUNTIF(E40:K40,"X"))</f>
        <v/>
      </c>
      <c r="M40" s="34">
        <f>IF(B40="",0,Rutina!H40)</f>
        <v/>
      </c>
      <c r="N40" s="14">
        <f>IF(OR(B40="",M40=0),"",L40/M40)</f>
        <v/>
      </c>
      <c r="O40" s="24">
        <f>IF(B40="",0,ROUND(L40*D40,1))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L6:M6"/>
    <mergeCell ref="E5:F5"/>
    <mergeCell ref="B3:O3"/>
    <mergeCell ref="B2:O2"/>
  </mergeCells>
  <conditionalFormatting sqref="E8:K40">
    <cfRule type="cellIs" priority="1" operator="equal" dxfId="0">
      <formula>"X"</formula>
    </cfRule>
  </conditionalFormatting>
  <conditionalFormatting sqref="N8:N40">
    <cfRule type="expression" priority="2" dxfId="0">
      <formula>AND(N8&lt;&gt;"",N8&gt;=1)</formula>
    </cfRule>
    <cfRule type="expression" priority="3" dxfId="1">
      <formula>AND(N8&lt;&gt;"",N8&lt;0.5)</formula>
    </cfRule>
    <cfRule type="expression" priority="4" dxfId="2">
      <formula>AND(N8&lt;&gt;"",N8&gt;=0.5,N8&lt;1)</formula>
    </cfRule>
  </conditionalFormatting>
  <conditionalFormatting sqref="O8:O40">
    <cfRule type="dataBar" priority="5">
      <dataBar>
        <cfvo type="num" val="0"/>
        <cfvo type="max"/>
        <color rgb="0010B981"/>
      </dataBar>
    </cfRule>
  </conditionalFormatting>
  <dataValidations count="1">
    <dataValidation sqref="E8:K40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O35"/>
  <sheetViews>
    <sheetView showGridLines="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3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12" customWidth="1" min="11" max="11"/>
    <col width="12" customWidth="1" min="12" max="12"/>
    <col width="10" customWidth="1" min="13" max="13"/>
    <col width="13" customWidth="1" min="14" max="14"/>
    <col width="18" customWidth="1" min="15" max="15"/>
    <col width="3" customWidth="1" min="16" max="16"/>
  </cols>
  <sheetData>
    <row r="2" ht="34" customHeight="1">
      <c r="B2" s="1" t="inlineStr">
        <is>
          <t>Registro semanal de minutos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Anota los minutos que has dedicado cada día. La hoja calcula el total, los días activos y si has llegado al objetivo.</t>
        </is>
      </c>
    </row>
    <row r="5">
      <c r="B5" s="15" t="inlineStr">
        <is>
          <t>Inicio del plan (un lunes):</t>
        </is>
      </c>
      <c r="F5" s="25" t="n">
        <v>46237</v>
      </c>
      <c r="G5" s="35" t="n"/>
    </row>
    <row r="6">
      <c r="B6" s="15" t="inlineStr">
        <is>
          <t>Objetivo semanal (minutos):</t>
        </is>
      </c>
      <c r="F6" s="19" t="n">
        <v>120</v>
      </c>
      <c r="G6" s="35" t="n"/>
    </row>
    <row r="7">
      <c r="B7" s="15" t="inlineStr">
        <is>
          <t>Mínimo para «Casi» (% del objetivo):</t>
        </is>
      </c>
      <c r="F7" s="36" t="n">
        <v>0.7</v>
      </c>
      <c r="G7" s="35" t="n"/>
    </row>
    <row r="9" ht="36" customHeight="1">
      <c r="B9" s="10" t="inlineStr">
        <is>
          <t>Semana</t>
        </is>
      </c>
      <c r="C9" s="10" t="inlineStr">
        <is>
          <t>Lunes</t>
        </is>
      </c>
      <c r="D9" s="10" t="inlineStr">
        <is>
          <t>Lun</t>
        </is>
      </c>
      <c r="E9" s="10" t="inlineStr">
        <is>
          <t>Mar</t>
        </is>
      </c>
      <c r="F9" s="10" t="inlineStr">
        <is>
          <t>Mié</t>
        </is>
      </c>
      <c r="G9" s="10" t="inlineStr">
        <is>
          <t>Jue</t>
        </is>
      </c>
      <c r="H9" s="10" t="inlineStr">
        <is>
          <t>Vie</t>
        </is>
      </c>
      <c r="I9" s="10" t="inlineStr">
        <is>
          <t>Sáb</t>
        </is>
      </c>
      <c r="J9" s="10" t="inlineStr">
        <is>
          <t>Dom</t>
        </is>
      </c>
      <c r="K9" s="10" t="inlineStr">
        <is>
          <t>Min totales</t>
        </is>
      </c>
      <c r="L9" s="10" t="inlineStr">
        <is>
          <t>Objetivo (min)</t>
        </is>
      </c>
      <c r="M9" s="10" t="inlineStr">
        <is>
          <t>Días activos</t>
        </is>
      </c>
      <c r="N9" s="10" t="inlineStr">
        <is>
          <t>Cumplimiento</t>
        </is>
      </c>
      <c r="O9" s="10" t="inlineStr">
        <is>
          <t>Estado</t>
        </is>
      </c>
    </row>
    <row r="10">
      <c r="B10" s="21">
        <f>ROW()-9</f>
        <v/>
      </c>
      <c r="C10" s="26">
        <f>$F$5+7*(B10-1)</f>
        <v/>
      </c>
      <c r="D10" s="37" t="n">
        <v>15</v>
      </c>
      <c r="E10" s="37" t="n">
        <v>20.5</v>
      </c>
      <c r="F10" s="37" t="n"/>
      <c r="G10" s="37" t="n">
        <v>18</v>
      </c>
      <c r="H10" s="37" t="n">
        <v>22</v>
      </c>
      <c r="I10" s="37" t="n">
        <v>30</v>
      </c>
      <c r="J10" s="37" t="n"/>
      <c r="K10" s="22">
        <f>IF(C10&gt;TODAY(),"",SUM(D10:J10))</f>
        <v/>
      </c>
      <c r="L10" s="12">
        <f>IF(C10&gt;TODAY(),"",$F$6)</f>
        <v/>
      </c>
      <c r="M10" s="12">
        <f>IF(C10&gt;TODAY(),"",COUNTIF(D10:J10,"&gt;0"))</f>
        <v/>
      </c>
      <c r="N10" s="14">
        <f>IF(OR(C10&gt;TODAY(),$F$6=0),"",K10/$F$6)</f>
        <v/>
      </c>
      <c r="O10" s="38">
        <f>IF(C10&gt;TODAY(),"Por empezar",IF(COUNT(D10:J10)=0,"Sin registro",IF(K10&gt;=$F$6,"Objetivo cumplido",IF(K10&gt;=$F$6*$F$7,"Casi","Por debajo"))))</f>
        <v/>
      </c>
    </row>
    <row r="11">
      <c r="B11" s="21">
        <f>ROW()-9</f>
        <v/>
      </c>
      <c r="C11" s="26">
        <f>$F$5+7*(B11-1)</f>
        <v/>
      </c>
      <c r="D11" s="37" t="n">
        <v>20</v>
      </c>
      <c r="E11" s="37" t="n"/>
      <c r="F11" s="37" t="n">
        <v>25</v>
      </c>
      <c r="G11" s="37" t="n">
        <v>18.5</v>
      </c>
      <c r="H11" s="37" t="n">
        <v>24</v>
      </c>
      <c r="I11" s="37" t="n">
        <v>28</v>
      </c>
      <c r="J11" s="37" t="n">
        <v>10</v>
      </c>
      <c r="K11" s="22">
        <f>IF(C11&gt;TODAY(),"",SUM(D11:J11))</f>
        <v/>
      </c>
      <c r="L11" s="12">
        <f>IF(C11&gt;TODAY(),"",$F$6)</f>
        <v/>
      </c>
      <c r="M11" s="12">
        <f>IF(C11&gt;TODAY(),"",COUNTIF(D11:J11,"&gt;0"))</f>
        <v/>
      </c>
      <c r="N11" s="14">
        <f>IF(OR(C11&gt;TODAY(),$F$6=0),"",K11/$F$6)</f>
        <v/>
      </c>
      <c r="O11" s="38">
        <f>IF(C11&gt;TODAY(),"Por empezar",IF(COUNT(D11:J11)=0,"Sin registro",IF(K11&gt;=$F$6,"Objetivo cumplido",IF(K11&gt;=$F$6*$F$7,"Casi","Por debajo"))))</f>
        <v/>
      </c>
    </row>
    <row r="12">
      <c r="B12" s="21">
        <f>ROW()-9</f>
        <v/>
      </c>
      <c r="C12" s="26">
        <f>$F$5+7*(B12-1)</f>
        <v/>
      </c>
      <c r="D12" s="37" t="n">
        <v>22.5</v>
      </c>
      <c r="E12" s="37" t="n">
        <v>24</v>
      </c>
      <c r="F12" s="37" t="n"/>
      <c r="G12" s="37" t="n">
        <v>25</v>
      </c>
      <c r="H12" s="37" t="n">
        <v>26.5</v>
      </c>
      <c r="I12" s="37" t="n">
        <v>32</v>
      </c>
      <c r="J12" s="37" t="n">
        <v>15</v>
      </c>
      <c r="K12" s="22">
        <f>IF(C12&gt;TODAY(),"",SUM(D12:J12))</f>
        <v/>
      </c>
      <c r="L12" s="12">
        <f>IF(C12&gt;TODAY(),"",$F$6)</f>
        <v/>
      </c>
      <c r="M12" s="12">
        <f>IF(C12&gt;TODAY(),"",COUNTIF(D12:J12,"&gt;0"))</f>
        <v/>
      </c>
      <c r="N12" s="14">
        <f>IF(OR(C12&gt;TODAY(),$F$6=0),"",K12/$F$6)</f>
        <v/>
      </c>
      <c r="O12" s="38">
        <f>IF(C12&gt;TODAY(),"Por empezar",IF(COUNT(D12:J12)=0,"Sin registro",IF(K12&gt;=$F$6,"Objetivo cumplido",IF(K12&gt;=$F$6*$F$7,"Casi","Por debajo"))))</f>
        <v/>
      </c>
    </row>
    <row r="13">
      <c r="B13" s="21">
        <f>ROW()-9</f>
        <v/>
      </c>
      <c r="C13" s="26">
        <f>$F$5+7*(B13-1)</f>
        <v/>
      </c>
      <c r="D13" s="37" t="n">
        <v>18</v>
      </c>
      <c r="E13" s="37" t="n">
        <v>23</v>
      </c>
      <c r="F13" s="37" t="n">
        <v>25.5</v>
      </c>
      <c r="G13" s="37" t="n"/>
      <c r="H13" s="37" t="n">
        <v>27</v>
      </c>
      <c r="I13" s="37" t="n">
        <v>30</v>
      </c>
      <c r="J13" s="37" t="n"/>
      <c r="K13" s="22">
        <f>IF(C13&gt;TODAY(),"",SUM(D13:J13))</f>
        <v/>
      </c>
      <c r="L13" s="12">
        <f>IF(C13&gt;TODAY(),"",$F$6)</f>
        <v/>
      </c>
      <c r="M13" s="12">
        <f>IF(C13&gt;TODAY(),"",COUNTIF(D13:J13,"&gt;0"))</f>
        <v/>
      </c>
      <c r="N13" s="14">
        <f>IF(OR(C13&gt;TODAY(),$F$6=0),"",K13/$F$6)</f>
        <v/>
      </c>
      <c r="O13" s="38">
        <f>IF(C13&gt;TODAY(),"Por empezar",IF(COUNT(D13:J13)=0,"Sin registro",IF(K13&gt;=$F$6,"Objetivo cumplido",IF(K13&gt;=$F$6*$F$7,"Casi","Por debajo"))))</f>
        <v/>
      </c>
    </row>
    <row r="14">
      <c r="B14" s="21">
        <f>ROW()-9</f>
        <v/>
      </c>
      <c r="C14" s="26">
        <f>$F$5+7*(B14-1)</f>
        <v/>
      </c>
      <c r="D14" s="37" t="n">
        <v>25</v>
      </c>
      <c r="E14" s="37" t="n">
        <v>26</v>
      </c>
      <c r="F14" s="37" t="n">
        <v>24.5</v>
      </c>
      <c r="G14" s="37" t="n">
        <v>25</v>
      </c>
      <c r="H14" s="37" t="n"/>
      <c r="I14" s="37" t="n">
        <v>35</v>
      </c>
      <c r="J14" s="37" t="n">
        <v>12</v>
      </c>
      <c r="K14" s="22">
        <f>IF(C14&gt;TODAY(),"",SUM(D14:J14))</f>
        <v/>
      </c>
      <c r="L14" s="12">
        <f>IF(C14&gt;TODAY(),"",$F$6)</f>
        <v/>
      </c>
      <c r="M14" s="12">
        <f>IF(C14&gt;TODAY(),"",COUNTIF(D14:J14,"&gt;0"))</f>
        <v/>
      </c>
      <c r="N14" s="14">
        <f>IF(OR(C14&gt;TODAY(),$F$6=0),"",K14/$F$6)</f>
        <v/>
      </c>
      <c r="O14" s="38">
        <f>IF(C14&gt;TODAY(),"Por empezar",IF(COUNT(D14:J14)=0,"Sin registro",IF(K14&gt;=$F$6,"Objetivo cumplido",IF(K14&gt;=$F$6*$F$7,"Casi","Por debajo"))))</f>
        <v/>
      </c>
    </row>
    <row r="15">
      <c r="B15" s="21">
        <f>ROW()-9</f>
        <v/>
      </c>
      <c r="C15" s="26">
        <f>$F$5+7*(B15-1)</f>
        <v/>
      </c>
      <c r="D15" s="37" t="n">
        <v>24</v>
      </c>
      <c r="E15" s="37" t="n">
        <v>22</v>
      </c>
      <c r="F15" s="37" t="n"/>
      <c r="G15" s="37" t="n">
        <v>26</v>
      </c>
      <c r="H15" s="37" t="n">
        <v>27.5</v>
      </c>
      <c r="I15" s="37" t="n"/>
      <c r="J15" s="37" t="n"/>
      <c r="K15" s="22">
        <f>IF(C15&gt;TODAY(),"",SUM(D15:J15))</f>
        <v/>
      </c>
      <c r="L15" s="12">
        <f>IF(C15&gt;TODAY(),"",$F$6)</f>
        <v/>
      </c>
      <c r="M15" s="12">
        <f>IF(C15&gt;TODAY(),"",COUNTIF(D15:J15,"&gt;0"))</f>
        <v/>
      </c>
      <c r="N15" s="14">
        <f>IF(OR(C15&gt;TODAY(),$F$6=0),"",K15/$F$6)</f>
        <v/>
      </c>
      <c r="O15" s="38">
        <f>IF(C15&gt;TODAY(),"Por empezar",IF(COUNT(D15:J15)=0,"Sin registro",IF(K15&gt;=$F$6,"Objetivo cumplido",IF(K15&gt;=$F$6*$F$7,"Casi","Por debajo"))))</f>
        <v/>
      </c>
    </row>
    <row r="16">
      <c r="B16" s="21">
        <f>ROW()-9</f>
        <v/>
      </c>
      <c r="C16" s="26">
        <f>$F$5+7*(B16-1)</f>
        <v/>
      </c>
      <c r="D16" s="37" t="n">
        <v>26.5</v>
      </c>
      <c r="E16" s="37" t="n">
        <v>25</v>
      </c>
      <c r="F16" s="37" t="n">
        <v>24</v>
      </c>
      <c r="G16" s="37" t="n">
        <v>27</v>
      </c>
      <c r="H16" s="37" t="n">
        <v>25.5</v>
      </c>
      <c r="I16" s="37" t="n">
        <v>33</v>
      </c>
      <c r="J16" s="37" t="n">
        <v>15</v>
      </c>
      <c r="K16" s="22">
        <f>IF(C16&gt;TODAY(),"",SUM(D16:J16))</f>
        <v/>
      </c>
      <c r="L16" s="12">
        <f>IF(C16&gt;TODAY(),"",$F$6)</f>
        <v/>
      </c>
      <c r="M16" s="12">
        <f>IF(C16&gt;TODAY(),"",COUNTIF(D16:J16,"&gt;0"))</f>
        <v/>
      </c>
      <c r="N16" s="14">
        <f>IF(OR(C16&gt;TODAY(),$F$6=0),"",K16/$F$6)</f>
        <v/>
      </c>
      <c r="O16" s="38">
        <f>IF(C16&gt;TODAY(),"Por empezar",IF(COUNT(D16:J16)=0,"Sin registro",IF(K16&gt;=$F$6,"Objetivo cumplido",IF(K16&gt;=$F$6*$F$7,"Casi","Por debajo"))))</f>
        <v/>
      </c>
    </row>
    <row r="17">
      <c r="B17" s="21">
        <f>ROW()-9</f>
        <v/>
      </c>
      <c r="C17" s="26">
        <f>$F$5+7*(B17-1)</f>
        <v/>
      </c>
      <c r="D17" s="37" t="n">
        <v>20</v>
      </c>
      <c r="E17" s="37" t="n">
        <v>24</v>
      </c>
      <c r="F17" s="37" t="n">
        <v>26</v>
      </c>
      <c r="G17" s="37" t="n"/>
      <c r="H17" s="37" t="n">
        <v>28</v>
      </c>
      <c r="I17" s="37" t="n">
        <v>31</v>
      </c>
      <c r="J17" s="37" t="n"/>
      <c r="K17" s="22">
        <f>IF(C17&gt;TODAY(),"",SUM(D17:J17))</f>
        <v/>
      </c>
      <c r="L17" s="12">
        <f>IF(C17&gt;TODAY(),"",$F$6)</f>
        <v/>
      </c>
      <c r="M17" s="12">
        <f>IF(C17&gt;TODAY(),"",COUNTIF(D17:J17,"&gt;0"))</f>
        <v/>
      </c>
      <c r="N17" s="14">
        <f>IF(OR(C17&gt;TODAY(),$F$6=0),"",K17/$F$6)</f>
        <v/>
      </c>
      <c r="O17" s="38">
        <f>IF(C17&gt;TODAY(),"Por empezar",IF(COUNT(D17:J17)=0,"Sin registro",IF(K17&gt;=$F$6,"Objetivo cumplido",IF(K17&gt;=$F$6*$F$7,"Casi","Por debajo"))))</f>
        <v/>
      </c>
    </row>
    <row r="18">
      <c r="B18" s="21">
        <f>ROW()-9</f>
        <v/>
      </c>
      <c r="C18" s="26">
        <f>$F$5+7*(B18-1)</f>
        <v/>
      </c>
      <c r="D18" s="37" t="n">
        <v>24.9</v>
      </c>
      <c r="E18" s="37" t="n">
        <v>24.1</v>
      </c>
      <c r="F18" s="37" t="n">
        <v>26.9</v>
      </c>
      <c r="G18" s="37" t="n">
        <v>27.2</v>
      </c>
      <c r="H18" s="37" t="n">
        <v>31.9</v>
      </c>
      <c r="I18" s="37" t="n"/>
      <c r="J18" s="37" t="n"/>
      <c r="K18" s="22">
        <f>IF(C18&gt;TODAY(),"",SUM(D18:J18))</f>
        <v/>
      </c>
      <c r="L18" s="12">
        <f>IF(C18&gt;TODAY(),"",$F$6)</f>
        <v/>
      </c>
      <c r="M18" s="12">
        <f>IF(C18&gt;TODAY(),"",COUNTIF(D18:J18,"&gt;0"))</f>
        <v/>
      </c>
      <c r="N18" s="14">
        <f>IF(OR(C18&gt;TODAY(),$F$6=0),"",K18/$F$6)</f>
        <v/>
      </c>
      <c r="O18" s="38">
        <f>IF(C18&gt;TODAY(),"Por empezar",IF(COUNT(D18:J18)=0,"Sin registro",IF(K18&gt;=$F$6,"Objetivo cumplido",IF(K18&gt;=$F$6*$F$7,"Casi","Por debajo"))))</f>
        <v/>
      </c>
    </row>
    <row r="19">
      <c r="B19" s="21">
        <f>ROW()-9</f>
        <v/>
      </c>
      <c r="C19" s="26">
        <f>$F$5+7*(B19-1)</f>
        <v/>
      </c>
      <c r="D19" s="37" t="n"/>
      <c r="E19" s="37" t="n"/>
      <c r="F19" s="37" t="n"/>
      <c r="G19" s="37" t="n"/>
      <c r="H19" s="37" t="n"/>
      <c r="I19" s="37" t="n"/>
      <c r="J19" s="37" t="n"/>
      <c r="K19" s="22">
        <f>IF(C19&gt;TODAY(),"",SUM(D19:J19))</f>
        <v/>
      </c>
      <c r="L19" s="12">
        <f>IF(C19&gt;TODAY(),"",$F$6)</f>
        <v/>
      </c>
      <c r="M19" s="12">
        <f>IF(C19&gt;TODAY(),"",COUNTIF(D19:J19,"&gt;0"))</f>
        <v/>
      </c>
      <c r="N19" s="14">
        <f>IF(OR(C19&gt;TODAY(),$F$6=0),"",K19/$F$6)</f>
        <v/>
      </c>
      <c r="O19" s="38">
        <f>IF(C19&gt;TODAY(),"Por empezar",IF(COUNT(D19:J19)=0,"Sin registro",IF(K19&gt;=$F$6,"Objetivo cumplido",IF(K19&gt;=$F$6*$F$7,"Casi","Por debajo"))))</f>
        <v/>
      </c>
    </row>
    <row r="20">
      <c r="B20" s="21">
        <f>ROW()-9</f>
        <v/>
      </c>
      <c r="C20" s="26">
        <f>$F$5+7*(B20-1)</f>
        <v/>
      </c>
      <c r="D20" s="37" t="n"/>
      <c r="E20" s="37" t="n"/>
      <c r="F20" s="37" t="n"/>
      <c r="G20" s="37" t="n"/>
      <c r="H20" s="37" t="n"/>
      <c r="I20" s="37" t="n"/>
      <c r="J20" s="37" t="n"/>
      <c r="K20" s="22">
        <f>IF(C20&gt;TODAY(),"",SUM(D20:J20))</f>
        <v/>
      </c>
      <c r="L20" s="12">
        <f>IF(C20&gt;TODAY(),"",$F$6)</f>
        <v/>
      </c>
      <c r="M20" s="12">
        <f>IF(C20&gt;TODAY(),"",COUNTIF(D20:J20,"&gt;0"))</f>
        <v/>
      </c>
      <c r="N20" s="14">
        <f>IF(OR(C20&gt;TODAY(),$F$6=0),"",K20/$F$6)</f>
        <v/>
      </c>
      <c r="O20" s="38">
        <f>IF(C20&gt;TODAY(),"Por empezar",IF(COUNT(D20:J20)=0,"Sin registro",IF(K20&gt;=$F$6,"Objetivo cumplido",IF(K20&gt;=$F$6*$F$7,"Casi","Por debajo"))))</f>
        <v/>
      </c>
    </row>
    <row r="21">
      <c r="B21" s="21">
        <f>ROW()-9</f>
        <v/>
      </c>
      <c r="C21" s="26">
        <f>$F$5+7*(B21-1)</f>
        <v/>
      </c>
      <c r="D21" s="37" t="n"/>
      <c r="E21" s="37" t="n"/>
      <c r="F21" s="37" t="n"/>
      <c r="G21" s="37" t="n"/>
      <c r="H21" s="37" t="n"/>
      <c r="I21" s="37" t="n"/>
      <c r="J21" s="37" t="n"/>
      <c r="K21" s="22">
        <f>IF(C21&gt;TODAY(),"",SUM(D21:J21))</f>
        <v/>
      </c>
      <c r="L21" s="12">
        <f>IF(C21&gt;TODAY(),"",$F$6)</f>
        <v/>
      </c>
      <c r="M21" s="12">
        <f>IF(C21&gt;TODAY(),"",COUNTIF(D21:J21,"&gt;0"))</f>
        <v/>
      </c>
      <c r="N21" s="14">
        <f>IF(OR(C21&gt;TODAY(),$F$6=0),"",K21/$F$6)</f>
        <v/>
      </c>
      <c r="O21" s="38">
        <f>IF(C21&gt;TODAY(),"Por empezar",IF(COUNT(D21:J21)=0,"Sin registro",IF(K21&gt;=$F$6,"Objetivo cumplido",IF(K21&gt;=$F$6*$F$7,"Casi","Por debajo"))))</f>
        <v/>
      </c>
    </row>
    <row r="22">
      <c r="B22" s="21">
        <f>ROW()-9</f>
        <v/>
      </c>
      <c r="C22" s="26">
        <f>$F$5+7*(B22-1)</f>
        <v/>
      </c>
      <c r="D22" s="37" t="n"/>
      <c r="E22" s="37" t="n"/>
      <c r="F22" s="37" t="n"/>
      <c r="G22" s="37" t="n"/>
      <c r="H22" s="37" t="n"/>
      <c r="I22" s="37" t="n"/>
      <c r="J22" s="37" t="n"/>
      <c r="K22" s="22">
        <f>IF(C22&gt;TODAY(),"",SUM(D22:J22))</f>
        <v/>
      </c>
      <c r="L22" s="12">
        <f>IF(C22&gt;TODAY(),"",$F$6)</f>
        <v/>
      </c>
      <c r="M22" s="12">
        <f>IF(C22&gt;TODAY(),"",COUNTIF(D22:J22,"&gt;0"))</f>
        <v/>
      </c>
      <c r="N22" s="14">
        <f>IF(OR(C22&gt;TODAY(),$F$6=0),"",K22/$F$6)</f>
        <v/>
      </c>
      <c r="O22" s="38">
        <f>IF(C22&gt;TODAY(),"Por empezar",IF(COUNT(D22:J22)=0,"Sin registro",IF(K22&gt;=$F$6,"Objetivo cumplido",IF(K22&gt;=$F$6*$F$7,"Casi","Por debajo"))))</f>
        <v/>
      </c>
    </row>
    <row r="23">
      <c r="B23" s="21">
        <f>ROW()-9</f>
        <v/>
      </c>
      <c r="C23" s="26">
        <f>$F$5+7*(B23-1)</f>
        <v/>
      </c>
      <c r="D23" s="37" t="n"/>
      <c r="E23" s="37" t="n"/>
      <c r="F23" s="37" t="n"/>
      <c r="G23" s="37" t="n"/>
      <c r="H23" s="37" t="n"/>
      <c r="I23" s="37" t="n"/>
      <c r="J23" s="37" t="n"/>
      <c r="K23" s="22">
        <f>IF(C23&gt;TODAY(),"",SUM(D23:J23))</f>
        <v/>
      </c>
      <c r="L23" s="12">
        <f>IF(C23&gt;TODAY(),"",$F$6)</f>
        <v/>
      </c>
      <c r="M23" s="12">
        <f>IF(C23&gt;TODAY(),"",COUNTIF(D23:J23,"&gt;0"))</f>
        <v/>
      </c>
      <c r="N23" s="14">
        <f>IF(OR(C23&gt;TODAY(),$F$6=0),"",K23/$F$6)</f>
        <v/>
      </c>
      <c r="O23" s="38">
        <f>IF(C23&gt;TODAY(),"Por empezar",IF(COUNT(D23:J23)=0,"Sin registro",IF(K23&gt;=$F$6,"Objetivo cumplido",IF(K23&gt;=$F$6*$F$7,"Casi","Por debajo"))))</f>
        <v/>
      </c>
    </row>
    <row r="24">
      <c r="B24" s="21">
        <f>ROW()-9</f>
        <v/>
      </c>
      <c r="C24" s="26">
        <f>$F$5+7*(B24-1)</f>
        <v/>
      </c>
      <c r="D24" s="37" t="n"/>
      <c r="E24" s="37" t="n"/>
      <c r="F24" s="37" t="n"/>
      <c r="G24" s="37" t="n"/>
      <c r="H24" s="37" t="n"/>
      <c r="I24" s="37" t="n"/>
      <c r="J24" s="37" t="n"/>
      <c r="K24" s="22">
        <f>IF(C24&gt;TODAY(),"",SUM(D24:J24))</f>
        <v/>
      </c>
      <c r="L24" s="12">
        <f>IF(C24&gt;TODAY(),"",$F$6)</f>
        <v/>
      </c>
      <c r="M24" s="12">
        <f>IF(C24&gt;TODAY(),"",COUNTIF(D24:J24,"&gt;0"))</f>
        <v/>
      </c>
      <c r="N24" s="14">
        <f>IF(OR(C24&gt;TODAY(),$F$6=0),"",K24/$F$6)</f>
        <v/>
      </c>
      <c r="O24" s="38">
        <f>IF(C24&gt;TODAY(),"Por empezar",IF(COUNT(D24:J24)=0,"Sin registro",IF(K24&gt;=$F$6,"Objetivo cumplido",IF(K24&gt;=$F$6*$F$7,"Casi","Por debajo"))))</f>
        <v/>
      </c>
    </row>
    <row r="25">
      <c r="B25" s="21">
        <f>ROW()-9</f>
        <v/>
      </c>
      <c r="C25" s="26">
        <f>$F$5+7*(B25-1)</f>
        <v/>
      </c>
      <c r="D25" s="37" t="n"/>
      <c r="E25" s="37" t="n"/>
      <c r="F25" s="37" t="n"/>
      <c r="G25" s="37" t="n"/>
      <c r="H25" s="37" t="n"/>
      <c r="I25" s="37" t="n"/>
      <c r="J25" s="37" t="n"/>
      <c r="K25" s="22">
        <f>IF(C25&gt;TODAY(),"",SUM(D25:J25))</f>
        <v/>
      </c>
      <c r="L25" s="12">
        <f>IF(C25&gt;TODAY(),"",$F$6)</f>
        <v/>
      </c>
      <c r="M25" s="12">
        <f>IF(C25&gt;TODAY(),"",COUNTIF(D25:J25,"&gt;0"))</f>
        <v/>
      </c>
      <c r="N25" s="14">
        <f>IF(OR(C25&gt;TODAY(),$F$6=0),"",K25/$F$6)</f>
        <v/>
      </c>
      <c r="O25" s="38">
        <f>IF(C25&gt;TODAY(),"Por empezar",IF(COUNT(D25:J25)=0,"Sin registro",IF(K25&gt;=$F$6,"Objetivo cumplido",IF(K25&gt;=$F$6*$F$7,"Casi","Por debajo"))))</f>
        <v/>
      </c>
    </row>
    <row r="26">
      <c r="B26" s="21">
        <f>ROW()-9</f>
        <v/>
      </c>
      <c r="C26" s="26">
        <f>$F$5+7*(B26-1)</f>
        <v/>
      </c>
      <c r="D26" s="37" t="n"/>
      <c r="E26" s="37" t="n"/>
      <c r="F26" s="37" t="n"/>
      <c r="G26" s="37" t="n"/>
      <c r="H26" s="37" t="n"/>
      <c r="I26" s="37" t="n"/>
      <c r="J26" s="37" t="n"/>
      <c r="K26" s="22">
        <f>IF(C26&gt;TODAY(),"",SUM(D26:J26))</f>
        <v/>
      </c>
      <c r="L26" s="12">
        <f>IF(C26&gt;TODAY(),"",$F$6)</f>
        <v/>
      </c>
      <c r="M26" s="12">
        <f>IF(C26&gt;TODAY(),"",COUNTIF(D26:J26,"&gt;0"))</f>
        <v/>
      </c>
      <c r="N26" s="14">
        <f>IF(OR(C26&gt;TODAY(),$F$6=0),"",K26/$F$6)</f>
        <v/>
      </c>
      <c r="O26" s="38">
        <f>IF(C26&gt;TODAY(),"Por empezar",IF(COUNT(D26:J26)=0,"Sin registro",IF(K26&gt;=$F$6,"Objetivo cumplido",IF(K26&gt;=$F$6*$F$7,"Casi","Por debajo"))))</f>
        <v/>
      </c>
    </row>
    <row r="27">
      <c r="B27" s="21">
        <f>ROW()-9</f>
        <v/>
      </c>
      <c r="C27" s="26">
        <f>$F$5+7*(B27-1)</f>
        <v/>
      </c>
      <c r="D27" s="37" t="n"/>
      <c r="E27" s="37" t="n"/>
      <c r="F27" s="37" t="n"/>
      <c r="G27" s="37" t="n"/>
      <c r="H27" s="37" t="n"/>
      <c r="I27" s="37" t="n"/>
      <c r="J27" s="37" t="n"/>
      <c r="K27" s="22">
        <f>IF(C27&gt;TODAY(),"",SUM(D27:J27))</f>
        <v/>
      </c>
      <c r="L27" s="12">
        <f>IF(C27&gt;TODAY(),"",$F$6)</f>
        <v/>
      </c>
      <c r="M27" s="12">
        <f>IF(C27&gt;TODAY(),"",COUNTIF(D27:J27,"&gt;0"))</f>
        <v/>
      </c>
      <c r="N27" s="14">
        <f>IF(OR(C27&gt;TODAY(),$F$6=0),"",K27/$F$6)</f>
        <v/>
      </c>
      <c r="O27" s="38">
        <f>IF(C27&gt;TODAY(),"Por empezar",IF(COUNT(D27:J27)=0,"Sin registro",IF(K27&gt;=$F$6,"Objetivo cumplido",IF(K27&gt;=$F$6*$F$7,"Casi","Por debajo"))))</f>
        <v/>
      </c>
    </row>
    <row r="28">
      <c r="B28" s="21">
        <f>ROW()-9</f>
        <v/>
      </c>
      <c r="C28" s="26">
        <f>$F$5+7*(B28-1)</f>
        <v/>
      </c>
      <c r="D28" s="37" t="n"/>
      <c r="E28" s="37" t="n"/>
      <c r="F28" s="37" t="n"/>
      <c r="G28" s="37" t="n"/>
      <c r="H28" s="37" t="n"/>
      <c r="I28" s="37" t="n"/>
      <c r="J28" s="37" t="n"/>
      <c r="K28" s="22">
        <f>IF(C28&gt;TODAY(),"",SUM(D28:J28))</f>
        <v/>
      </c>
      <c r="L28" s="12">
        <f>IF(C28&gt;TODAY(),"",$F$6)</f>
        <v/>
      </c>
      <c r="M28" s="12">
        <f>IF(C28&gt;TODAY(),"",COUNTIF(D28:J28,"&gt;0"))</f>
        <v/>
      </c>
      <c r="N28" s="14">
        <f>IF(OR(C28&gt;TODAY(),$F$6=0),"",K28/$F$6)</f>
        <v/>
      </c>
      <c r="O28" s="38">
        <f>IF(C28&gt;TODAY(),"Por empezar",IF(COUNT(D28:J28)=0,"Sin registro",IF(K28&gt;=$F$6,"Objetivo cumplido",IF(K28&gt;=$F$6*$F$7,"Casi","Por debajo"))))</f>
        <v/>
      </c>
    </row>
    <row r="29">
      <c r="B29" s="21">
        <f>ROW()-9</f>
        <v/>
      </c>
      <c r="C29" s="26">
        <f>$F$5+7*(B29-1)</f>
        <v/>
      </c>
      <c r="D29" s="37" t="n"/>
      <c r="E29" s="37" t="n"/>
      <c r="F29" s="37" t="n"/>
      <c r="G29" s="37" t="n"/>
      <c r="H29" s="37" t="n"/>
      <c r="I29" s="37" t="n"/>
      <c r="J29" s="37" t="n"/>
      <c r="K29" s="22">
        <f>IF(C29&gt;TODAY(),"",SUM(D29:J29))</f>
        <v/>
      </c>
      <c r="L29" s="12">
        <f>IF(C29&gt;TODAY(),"",$F$6)</f>
        <v/>
      </c>
      <c r="M29" s="12">
        <f>IF(C29&gt;TODAY(),"",COUNTIF(D29:J29,"&gt;0"))</f>
        <v/>
      </c>
      <c r="N29" s="14">
        <f>IF(OR(C29&gt;TODAY(),$F$6=0),"",K29/$F$6)</f>
        <v/>
      </c>
      <c r="O29" s="38">
        <f>IF(C29&gt;TODAY(),"Por empezar",IF(COUNT(D29:J29)=0,"Sin registro",IF(K29&gt;=$F$6,"Objetivo cumplido",IF(K29&gt;=$F$6*$F$7,"Casi","Por debajo"))))</f>
        <v/>
      </c>
    </row>
    <row r="30">
      <c r="B30" s="21">
        <f>ROW()-9</f>
        <v/>
      </c>
      <c r="C30" s="26">
        <f>$F$5+7*(B30-1)</f>
        <v/>
      </c>
      <c r="D30" s="37" t="n"/>
      <c r="E30" s="37" t="n"/>
      <c r="F30" s="37" t="n"/>
      <c r="G30" s="37" t="n"/>
      <c r="H30" s="37" t="n"/>
      <c r="I30" s="37" t="n"/>
      <c r="J30" s="37" t="n"/>
      <c r="K30" s="22">
        <f>IF(C30&gt;TODAY(),"",SUM(D30:J30))</f>
        <v/>
      </c>
      <c r="L30" s="12">
        <f>IF(C30&gt;TODAY(),"",$F$6)</f>
        <v/>
      </c>
      <c r="M30" s="12">
        <f>IF(C30&gt;TODAY(),"",COUNTIF(D30:J30,"&gt;0"))</f>
        <v/>
      </c>
      <c r="N30" s="14">
        <f>IF(OR(C30&gt;TODAY(),$F$6=0),"",K30/$F$6)</f>
        <v/>
      </c>
      <c r="O30" s="38">
        <f>IF(C30&gt;TODAY(),"Por empezar",IF(COUNT(D30:J30)=0,"Sin registro",IF(K30&gt;=$F$6,"Objetivo cumplido",IF(K30&gt;=$F$6*$F$7,"Casi","Por debajo"))))</f>
        <v/>
      </c>
    </row>
    <row r="31">
      <c r="B31" s="21">
        <f>ROW()-9</f>
        <v/>
      </c>
      <c r="C31" s="26">
        <f>$F$5+7*(B31-1)</f>
        <v/>
      </c>
      <c r="D31" s="37" t="n"/>
      <c r="E31" s="37" t="n"/>
      <c r="F31" s="37" t="n"/>
      <c r="G31" s="37" t="n"/>
      <c r="H31" s="37" t="n"/>
      <c r="I31" s="37" t="n"/>
      <c r="J31" s="37" t="n"/>
      <c r="K31" s="22">
        <f>IF(C31&gt;TODAY(),"",SUM(D31:J31))</f>
        <v/>
      </c>
      <c r="L31" s="12">
        <f>IF(C31&gt;TODAY(),"",$F$6)</f>
        <v/>
      </c>
      <c r="M31" s="12">
        <f>IF(C31&gt;TODAY(),"",COUNTIF(D31:J31,"&gt;0"))</f>
        <v/>
      </c>
      <c r="N31" s="14">
        <f>IF(OR(C31&gt;TODAY(),$F$6=0),"",K31/$F$6)</f>
        <v/>
      </c>
      <c r="O31" s="38">
        <f>IF(C31&gt;TODAY(),"Por empezar",IF(COUNT(D31:J31)=0,"Sin registro",IF(K31&gt;=$F$6,"Objetivo cumplido",IF(K31&gt;=$F$6*$F$7,"Casi","Por debajo"))))</f>
        <v/>
      </c>
    </row>
    <row r="32">
      <c r="B32" s="21">
        <f>ROW()-9</f>
        <v/>
      </c>
      <c r="C32" s="26">
        <f>$F$5+7*(B32-1)</f>
        <v/>
      </c>
      <c r="D32" s="37" t="n"/>
      <c r="E32" s="37" t="n"/>
      <c r="F32" s="37" t="n"/>
      <c r="G32" s="37" t="n"/>
      <c r="H32" s="37" t="n"/>
      <c r="I32" s="37" t="n"/>
      <c r="J32" s="37" t="n"/>
      <c r="K32" s="22">
        <f>IF(C32&gt;TODAY(),"",SUM(D32:J32))</f>
        <v/>
      </c>
      <c r="L32" s="12">
        <f>IF(C32&gt;TODAY(),"",$F$6)</f>
        <v/>
      </c>
      <c r="M32" s="12">
        <f>IF(C32&gt;TODAY(),"",COUNTIF(D32:J32,"&gt;0"))</f>
        <v/>
      </c>
      <c r="N32" s="14">
        <f>IF(OR(C32&gt;TODAY(),$F$6=0),"",K32/$F$6)</f>
        <v/>
      </c>
      <c r="O32" s="38">
        <f>IF(C32&gt;TODAY(),"Por empezar",IF(COUNT(D32:J32)=0,"Sin registro",IF(K32&gt;=$F$6,"Objetivo cumplido",IF(K32&gt;=$F$6*$F$7,"Casi","Por debajo"))))</f>
        <v/>
      </c>
    </row>
    <row r="33">
      <c r="B33" s="21">
        <f>ROW()-9</f>
        <v/>
      </c>
      <c r="C33" s="26">
        <f>$F$5+7*(B33-1)</f>
        <v/>
      </c>
      <c r="D33" s="37" t="n"/>
      <c r="E33" s="37" t="n"/>
      <c r="F33" s="37" t="n"/>
      <c r="G33" s="37" t="n"/>
      <c r="H33" s="37" t="n"/>
      <c r="I33" s="37" t="n"/>
      <c r="J33" s="37" t="n"/>
      <c r="K33" s="22">
        <f>IF(C33&gt;TODAY(),"",SUM(D33:J33))</f>
        <v/>
      </c>
      <c r="L33" s="12">
        <f>IF(C33&gt;TODAY(),"",$F$6)</f>
        <v/>
      </c>
      <c r="M33" s="12">
        <f>IF(C33&gt;TODAY(),"",COUNTIF(D33:J33,"&gt;0"))</f>
        <v/>
      </c>
      <c r="N33" s="14">
        <f>IF(OR(C33&gt;TODAY(),$F$6=0),"",K33/$F$6)</f>
        <v/>
      </c>
      <c r="O33" s="38">
        <f>IF(C33&gt;TODAY(),"Por empezar",IF(COUNT(D33:J33)=0,"Sin registro",IF(K33&gt;=$F$6,"Objetivo cumplido",IF(K33&gt;=$F$6*$F$7,"Casi","Por debajo"))))</f>
        <v/>
      </c>
    </row>
    <row r="34">
      <c r="B34" s="21">
        <f>ROW()-9</f>
        <v/>
      </c>
      <c r="C34" s="26">
        <f>$F$5+7*(B34-1)</f>
        <v/>
      </c>
      <c r="D34" s="37" t="n"/>
      <c r="E34" s="37" t="n"/>
      <c r="F34" s="37" t="n"/>
      <c r="G34" s="37" t="n"/>
      <c r="H34" s="37" t="n"/>
      <c r="I34" s="37" t="n"/>
      <c r="J34" s="37" t="n"/>
      <c r="K34" s="22">
        <f>IF(C34&gt;TODAY(),"",SUM(D34:J34))</f>
        <v/>
      </c>
      <c r="L34" s="12">
        <f>IF(C34&gt;TODAY(),"",$F$6)</f>
        <v/>
      </c>
      <c r="M34" s="12">
        <f>IF(C34&gt;TODAY(),"",COUNTIF(D34:J34,"&gt;0"))</f>
        <v/>
      </c>
      <c r="N34" s="14">
        <f>IF(OR(C34&gt;TODAY(),$F$6=0),"",K34/$F$6)</f>
        <v/>
      </c>
      <c r="O34" s="38">
        <f>IF(C34&gt;TODAY(),"Por empezar",IF(COUNT(D34:J34)=0,"Sin registro",IF(K34&gt;=$F$6,"Objetivo cumplido",IF(K34&gt;=$F$6*$F$7,"Casi","Por debajo"))))</f>
        <v/>
      </c>
    </row>
    <row r="35">
      <c r="B35" s="21">
        <f>ROW()-9</f>
        <v/>
      </c>
      <c r="C35" s="26">
        <f>$F$5+7*(B35-1)</f>
        <v/>
      </c>
      <c r="D35" s="37" t="n"/>
      <c r="E35" s="37" t="n"/>
      <c r="F35" s="37" t="n"/>
      <c r="G35" s="37" t="n"/>
      <c r="H35" s="37" t="n"/>
      <c r="I35" s="37" t="n"/>
      <c r="J35" s="37" t="n"/>
      <c r="K35" s="22">
        <f>IF(C35&gt;TODAY(),"",SUM(D35:J35))</f>
        <v/>
      </c>
      <c r="L35" s="12">
        <f>IF(C35&gt;TODAY(),"",$F$6)</f>
        <v/>
      </c>
      <c r="M35" s="12">
        <f>IF(C35&gt;TODAY(),"",COUNTIF(D35:J35,"&gt;0"))</f>
        <v/>
      </c>
      <c r="N35" s="14">
        <f>IF(OR(C35&gt;TODAY(),$F$6=0),"",K35/$F$6)</f>
        <v/>
      </c>
      <c r="O35" s="38">
        <f>IF(C35&gt;TODAY(),"Por empezar",IF(COUNT(D35:J35)=0,"Sin registro",IF(K35&gt;=$F$6,"Objetivo cumplido",IF(K35&gt;=$F$6*$F$7,"Casi","Por debajo"))))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2:O2"/>
    <mergeCell ref="F5:G5"/>
    <mergeCell ref="B3:O3"/>
    <mergeCell ref="F6:G6"/>
    <mergeCell ref="F7:G7"/>
  </mergeCells>
  <conditionalFormatting sqref="O10:O35">
    <cfRule type="cellIs" priority="1" operator="equal" dxfId="0">
      <formula>"Objetivo cumplido"</formula>
    </cfRule>
    <cfRule type="cellIs" priority="2" operator="equal" dxfId="2">
      <formula>"Casi"</formula>
    </cfRule>
    <cfRule type="cellIs" priority="3" operator="equal" dxfId="1">
      <formula>"Por debajo"</formula>
    </cfRule>
  </conditionalFormatting>
  <conditionalFormatting sqref="K10:K35">
    <cfRule type="dataBar" priority="4">
      <dataBar>
        <cfvo type="num" val="0"/>
        <cfvo type="max"/>
        <color rgb="0010B981"/>
      </dataBar>
    </cfRule>
  </conditionalFormatting>
  <dataValidations count="2">
    <dataValidation sqref="D10:J35" showDropDown="0" showInputMessage="0" showErrorMessage="1" allowBlank="1" errorTitle="Minutos" error="Escribe los minutos del día (entre 0 y 600)." type="decimal" operator="between">
      <formula1>0</formula1>
      <formula2>600</formula2>
    </dataValidation>
    <dataValidation sqref="F6" showDropDown="0" showInputMessage="0" showErrorMessage="1" allowBlank="1" errorTitle="Objetivo" error="Escribe un objetivo semanal en minutos." type="whole" operator="between">
      <formula1>0</formula1>
      <formula2>2000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 de estiramientos y movilidad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39" t="inlineStr">
        <is>
          <t>CÓMO USARLA</t>
        </is>
      </c>
    </row>
    <row r="6" ht="30" customHeight="1">
      <c r="B6" s="40" t="inlineStr">
        <is>
          <t>1.  En «Panel» revisa o renombra las zonas corporales (celdas crema de la tabla «Reparto por zona»). Esas zonas aparecen en el desplegable de «Rutina».</t>
        </is>
      </c>
    </row>
    <row r="7" ht="30" customHeight="1">
      <c r="B7" s="40" t="inlineStr">
        <is>
          <t>2.  En «Rutina» escribe cada ejercicio, elige su zona y rellena segundos por serie, series, lados (1 o 2) y días por semana. Ajusta la pausa entre series en la celda C5.</t>
        </is>
      </c>
    </row>
    <row r="8" ht="30" customHeight="1">
      <c r="B8" s="40" t="inlineStr">
        <is>
          <t>3.  La columna «Min por sesión» suma (segundos + pausa) x series x lados y lo pasa a minutos; «Min semanales previstos» lo multiplica por los días por semana.</t>
        </is>
      </c>
    </row>
    <row r="9" ht="30" customHeight="1">
      <c r="B9" s="40" t="inlineStr">
        <is>
          <t>4.  En «Registro» fija el lunes de inicio del plan (F5), tu objetivo semanal en minutos (F6) y el umbral para el estado «Casi» (F7).</t>
        </is>
      </c>
    </row>
    <row r="10" ht="30" customHeight="1">
      <c r="B10" s="40" t="inlineStr">
        <is>
          <t>5.  En «Semana» indica el lunes de la semana en curso (C5) y marca con X cada ejercicio realizado cada día. Arriba ves los minutos de cada día.</t>
        </is>
      </c>
    </row>
    <row r="11" ht="30" customHeight="1">
      <c r="B11" s="40" t="inlineStr">
        <is>
          <t>6.  Al terminar la semana, copia los 7 minutos diarios de «Semana» (fila 6) y pégalos como valores en la fila de esa semana de «Registro».</t>
        </is>
      </c>
    </row>
    <row r="12" ht="30" customHeight="1">
      <c r="B12" s="40" t="inlineStr">
        <is>
          <t>7.  Mira «Panel»: minutos de la semana, cumplimiento, semanas con objetivo cumplido, media semanal y los dos gráficos.</t>
        </is>
      </c>
    </row>
    <row r="13" ht="30" customHeight="1">
      <c r="B13" s="40" t="inlineStr">
        <is>
          <t>8.  Cuando empieces una semana nueva, cambia el lunes en «Semana» y borra las X de la anterior (selecciona las celdas crema y pulsa Supr).</t>
        </is>
      </c>
    </row>
    <row r="15">
      <c r="B15" s="39" t="inlineStr">
        <is>
          <t>CONSEJOS</t>
        </is>
      </c>
    </row>
    <row r="16" ht="30" customHeight="1">
      <c r="B16" s="40" t="inlineStr">
        <is>
          <t>•  Las celdas con fondo crema y texto azul son para rellenar; las verdes se calculan solas y están protegidas sin contraseña (Revisar &gt; Desproteger hoja).</t>
        </is>
      </c>
    </row>
    <row r="17" ht="30" customHeight="1">
      <c r="B17" s="40" t="inlineStr">
        <is>
          <t>•  Los ejercicios y tiempos de ejemplo son solo orientativos: cámbialos por los tuyos. Las 33 filas de «Rutina» y «Semana» ya tienen fórmulas.</t>
        </is>
      </c>
    </row>
    <row r="18" ht="30" customHeight="1">
      <c r="B18" s="40" t="inlineStr">
        <is>
          <t>•  Los minutos hechos se calculan con la duración planificada del ejercicio; si un día haces menos tiempo, anota el real directamente en «Registro».</t>
        </is>
      </c>
    </row>
    <row r="19" ht="30" customHeight="1">
      <c r="B19" s="40" t="inlineStr">
        <is>
          <t>•  El estado de cada semana usa la fecha de hoy (TODAY): las semanas futuras aparecen como «Por empezar».</t>
        </is>
      </c>
    </row>
    <row r="21">
      <c r="B21" s="41" t="inlineStr">
        <is>
          <t>Las celdas con fondo crema y texto azul son para rellenar; las verdes se calculan solas.</t>
        </is>
      </c>
    </row>
    <row r="23" ht="44" customHeight="1">
      <c r="B23" s="42" t="inlineStr">
        <is>
          <t>Aviso: esta plantilla solo sirve para registrar y organizar tu práctica. No es un plan terapéutico ni sustituye el consejo de un médico o fisioterapeuta. Si tienes dolor, lesiones o dudas, consulta antes con un profesional sanitario y no fuerces ningún estiramiento.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2026-10-03T09:39:16Z</dcterms:created>
  <dcterms:modified xmlns:dcterms="http://purl.org/dc/terms/" xmlns:xsi="http://www.w3.org/2001/XMLSchema-instance" xsi:type="dcterms:W3CDTF">2026-10-03T09:39:16Z</dcterms:modified>
</cp:coreProperties>
</file>