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Deudas" sheetId="2" state="visible" r:id="rId2"/>
    <sheet xmlns:r="http://schemas.openxmlformats.org/officeDocument/2006/relationships" name="Calendario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yyyy-mm-dd"/>
    <numFmt numFmtId="166" formatCode="dd/mm/yyyy"/>
    <numFmt numFmtId="167" formatCode="0.0%"/>
    <numFmt numFmtId="168" formatCode="0.000%"/>
    <numFmt numFmtId="169" formatCode="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b val="1"/>
      <color rgb="0012744A"/>
      <sz val="10"/>
    </font>
    <font>
      <name val="Arial"/>
      <b val="1"/>
      <color rgb="006B7280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64" fontId="14" fillId="6" borderId="0" applyAlignment="1" pivotButton="0" quotePrefix="0" xfId="0">
      <alignment horizontal="center" vertical="center"/>
    </xf>
    <xf numFmtId="1" fontId="14" fillId="6" borderId="0" applyAlignment="1" pivotButton="0" quotePrefix="0" xfId="0">
      <alignment horizontal="center" vertical="center"/>
    </xf>
    <xf numFmtId="169" fontId="14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0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vertical="center"/>
    </xf>
    <xf numFmtId="164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center"/>
    </xf>
    <xf numFmtId="0" fontId="5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Deuda pendiente a lo largo del plan</a:t>
            </a:r>
          </a:p>
        </rich>
      </tx>
    </title>
    <plotArea>
      <lineChart>
        <grouping val="standard"/>
        <ser>
          <idx val="0"/>
          <order val="0"/>
          <tx>
            <strRef>
              <f>'Panel'!C25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'Panel'!$B$26:$B$45</f>
            </numRef>
          </cat>
          <val>
            <numRef>
              <f>'Panel'!$C$26:$C$45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24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G4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24" customWidth="1" min="3" max="3"/>
    <col width="16" customWidth="1" min="4" max="4"/>
    <col width="15" customWidth="1" min="5" max="5"/>
    <col width="17" customWidth="1" min="6" max="6"/>
    <col width="16" customWidth="1" min="7" max="7"/>
    <col width="3" customWidth="1" min="8" max="8"/>
  </cols>
  <sheetData>
    <row r="2" ht="34" customHeight="1">
      <c r="B2" s="1" t="inlineStr">
        <is>
          <t>Panel: ¿cuándo quedas libre de deudas?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del plan elegido en la hoja Deudas.</t>
        </is>
      </c>
    </row>
    <row r="5" ht="28" customHeight="1">
      <c r="B5" s="4" t="inlineStr">
        <is>
          <t>DEUDA TOTAL HOY</t>
        </is>
      </c>
      <c r="D5" s="4" t="inlineStr">
        <is>
          <t>MESES HASTA LIBRE DE DEUDAS</t>
        </is>
      </c>
      <c r="F5" s="4" t="inlineStr">
        <is>
          <t>FECHA LIBRE DE DEUDAS</t>
        </is>
      </c>
    </row>
    <row r="6" ht="38" customHeight="1">
      <c r="B6" s="5">
        <f>SUM(Deudas!D11:D20)</f>
        <v/>
      </c>
      <c r="D6" s="6">
        <f>IF(INDEX(Calendario!$G$11:$G$131,MATCH(MAX(Calendario!$B$11:$B$131),Calendario!$B$11:$B$131,0))&gt;0.005,"Más de 120",MAX(Calendario!$B$11:$B$131))</f>
        <v/>
      </c>
      <c r="F6" s="7">
        <f>IF(ISNUMBER(D6),EDATE(Deudas!$D$7,D6),"—")</f>
        <v/>
      </c>
    </row>
    <row r="8" ht="28" customHeight="1">
      <c r="B8" s="4" t="inlineStr">
        <is>
          <t>INTERESES TOTALES DEL PLAN</t>
        </is>
      </c>
      <c r="D8" s="4" t="inlineStr">
        <is>
          <t>INTERESES AHORRADOS VS. SOLO MÍNIMOS</t>
        </is>
      </c>
      <c r="F8" s="4" t="inlineStr">
        <is>
          <t>PRESUPUESTO MENSUAL FIJO</t>
        </is>
      </c>
    </row>
    <row r="9" ht="38" customHeight="1">
      <c r="B9" s="5">
        <f>SUM(Calendario!E11:E131)</f>
        <v/>
      </c>
      <c r="D9" s="5">
        <f>IF(COUNT(Deudas!I11:I20)=COUNT(Deudas!D11:D20),MAX(0,SUM(Deudas!I11:I20)-B9),"n/d")</f>
        <v/>
      </c>
      <c r="F9" s="5">
        <f>Deudas!D8</f>
        <v/>
      </c>
    </row>
    <row r="11">
      <c r="B11" s="8" t="inlineStr">
        <is>
          <t>ORDEN DE PAGO Y MES EN QUE SE SALDA CADA DEUDA</t>
        </is>
      </c>
    </row>
    <row r="12" ht="30" customHeight="1">
      <c r="B12" s="9" t="inlineStr">
        <is>
          <t>Prioridad</t>
        </is>
      </c>
      <c r="C12" s="9" t="inlineStr">
        <is>
          <t>Deuda</t>
        </is>
      </c>
      <c r="D12" s="9" t="inlineStr">
        <is>
          <t>Saldo inicial</t>
        </is>
      </c>
      <c r="E12" s="9" t="inlineStr">
        <is>
          <t>Interés anual</t>
        </is>
      </c>
      <c r="F12" s="9" t="inlineStr">
        <is>
          <t>Mes en que se salda</t>
        </is>
      </c>
      <c r="G12" s="9" t="inlineStr">
        <is>
          <t>Fecha</t>
        </is>
      </c>
    </row>
    <row r="13">
      <c r="B13" s="10">
        <f>IF(C13="","",1)</f>
        <v/>
      </c>
      <c r="C13" s="11">
        <f>Calendario!I6</f>
        <v/>
      </c>
      <c r="D13" s="12">
        <f>IF(C13="","",Calendario!I9)</f>
        <v/>
      </c>
      <c r="E13" s="13">
        <f>IF(C13="","",Calendario!I7*12)</f>
        <v/>
      </c>
      <c r="F13" s="10">
        <f>IF(C13="","",IF(COUNTIF(Calendario!I11:I131,"&gt;0.005")&gt;120,"Más de 120",COUNTIF(Calendario!I11:I131,"&gt;0.005")))</f>
        <v/>
      </c>
      <c r="G13" s="14">
        <f>IF(ISNUMBER(F13),EDATE(Deudas!$D$7,F13),"")</f>
        <v/>
      </c>
    </row>
    <row r="14">
      <c r="B14" s="10">
        <f>IF(C14="","",2)</f>
        <v/>
      </c>
      <c r="C14" s="11">
        <f>Calendario!J6</f>
        <v/>
      </c>
      <c r="D14" s="12">
        <f>IF(C14="","",Calendario!J9)</f>
        <v/>
      </c>
      <c r="E14" s="13">
        <f>IF(C14="","",Calendario!J7*12)</f>
        <v/>
      </c>
      <c r="F14" s="10">
        <f>IF(C14="","",IF(COUNTIF(Calendario!J11:J131,"&gt;0.005")&gt;120,"Más de 120",COUNTIF(Calendario!J11:J131,"&gt;0.005")))</f>
        <v/>
      </c>
      <c r="G14" s="14">
        <f>IF(ISNUMBER(F14),EDATE(Deudas!$D$7,F14),"")</f>
        <v/>
      </c>
    </row>
    <row r="15">
      <c r="B15" s="10">
        <f>IF(C15="","",3)</f>
        <v/>
      </c>
      <c r="C15" s="11">
        <f>Calendario!K6</f>
        <v/>
      </c>
      <c r="D15" s="12">
        <f>IF(C15="","",Calendario!K9)</f>
        <v/>
      </c>
      <c r="E15" s="13">
        <f>IF(C15="","",Calendario!K7*12)</f>
        <v/>
      </c>
      <c r="F15" s="10">
        <f>IF(C15="","",IF(COUNTIF(Calendario!K11:K131,"&gt;0.005")&gt;120,"Más de 120",COUNTIF(Calendario!K11:K131,"&gt;0.005")))</f>
        <v/>
      </c>
      <c r="G15" s="14">
        <f>IF(ISNUMBER(F15),EDATE(Deudas!$D$7,F15),"")</f>
        <v/>
      </c>
    </row>
    <row r="16">
      <c r="B16" s="10">
        <f>IF(C16="","",4)</f>
        <v/>
      </c>
      <c r="C16" s="11">
        <f>Calendario!L6</f>
        <v/>
      </c>
      <c r="D16" s="12">
        <f>IF(C16="","",Calendario!L9)</f>
        <v/>
      </c>
      <c r="E16" s="13">
        <f>IF(C16="","",Calendario!L7*12)</f>
        <v/>
      </c>
      <c r="F16" s="10">
        <f>IF(C16="","",IF(COUNTIF(Calendario!L11:L131,"&gt;0.005")&gt;120,"Más de 120",COUNTIF(Calendario!L11:L131,"&gt;0.005")))</f>
        <v/>
      </c>
      <c r="G16" s="14">
        <f>IF(ISNUMBER(F16),EDATE(Deudas!$D$7,F16),"")</f>
        <v/>
      </c>
    </row>
    <row r="17">
      <c r="B17" s="10">
        <f>IF(C17="","",5)</f>
        <v/>
      </c>
      <c r="C17" s="11">
        <f>Calendario!M6</f>
        <v/>
      </c>
      <c r="D17" s="12">
        <f>IF(C17="","",Calendario!M9)</f>
        <v/>
      </c>
      <c r="E17" s="13">
        <f>IF(C17="","",Calendario!M7*12)</f>
        <v/>
      </c>
      <c r="F17" s="10">
        <f>IF(C17="","",IF(COUNTIF(Calendario!M11:M131,"&gt;0.005")&gt;120,"Más de 120",COUNTIF(Calendario!M11:M131,"&gt;0.005")))</f>
        <v/>
      </c>
      <c r="G17" s="14">
        <f>IF(ISNUMBER(F17),EDATE(Deudas!$D$7,F17),"")</f>
        <v/>
      </c>
    </row>
    <row r="18">
      <c r="B18" s="10">
        <f>IF(C18="","",6)</f>
        <v/>
      </c>
      <c r="C18" s="11">
        <f>Calendario!N6</f>
        <v/>
      </c>
      <c r="D18" s="12">
        <f>IF(C18="","",Calendario!N9)</f>
        <v/>
      </c>
      <c r="E18" s="13">
        <f>IF(C18="","",Calendario!N7*12)</f>
        <v/>
      </c>
      <c r="F18" s="10">
        <f>IF(C18="","",IF(COUNTIF(Calendario!N11:N131,"&gt;0.005")&gt;120,"Más de 120",COUNTIF(Calendario!N11:N131,"&gt;0.005")))</f>
        <v/>
      </c>
      <c r="G18" s="14">
        <f>IF(ISNUMBER(F18),EDATE(Deudas!$D$7,F18),"")</f>
        <v/>
      </c>
    </row>
    <row r="19">
      <c r="B19" s="10">
        <f>IF(C19="","",7)</f>
        <v/>
      </c>
      <c r="C19" s="11">
        <f>Calendario!O6</f>
        <v/>
      </c>
      <c r="D19" s="12">
        <f>IF(C19="","",Calendario!O9)</f>
        <v/>
      </c>
      <c r="E19" s="13">
        <f>IF(C19="","",Calendario!O7*12)</f>
        <v/>
      </c>
      <c r="F19" s="10">
        <f>IF(C19="","",IF(COUNTIF(Calendario!O11:O131,"&gt;0.005")&gt;120,"Más de 120",COUNTIF(Calendario!O11:O131,"&gt;0.005")))</f>
        <v/>
      </c>
      <c r="G19" s="14">
        <f>IF(ISNUMBER(F19),EDATE(Deudas!$D$7,F19),"")</f>
        <v/>
      </c>
    </row>
    <row r="20">
      <c r="B20" s="10">
        <f>IF(C20="","",8)</f>
        <v/>
      </c>
      <c r="C20" s="11">
        <f>Calendario!P6</f>
        <v/>
      </c>
      <c r="D20" s="12">
        <f>IF(C20="","",Calendario!P9)</f>
        <v/>
      </c>
      <c r="E20" s="13">
        <f>IF(C20="","",Calendario!P7*12)</f>
        <v/>
      </c>
      <c r="F20" s="10">
        <f>IF(C20="","",IF(COUNTIF(Calendario!P11:P131,"&gt;0.005")&gt;120,"Más de 120",COUNTIF(Calendario!P11:P131,"&gt;0.005")))</f>
        <v/>
      </c>
      <c r="G20" s="14">
        <f>IF(ISNUMBER(F20),EDATE(Deudas!$D$7,F20),"")</f>
        <v/>
      </c>
    </row>
    <row r="21">
      <c r="B21" s="10">
        <f>IF(C21="","",9)</f>
        <v/>
      </c>
      <c r="C21" s="11">
        <f>Calendario!Q6</f>
        <v/>
      </c>
      <c r="D21" s="12">
        <f>IF(C21="","",Calendario!Q9)</f>
        <v/>
      </c>
      <c r="E21" s="13">
        <f>IF(C21="","",Calendario!Q7*12)</f>
        <v/>
      </c>
      <c r="F21" s="10">
        <f>IF(C21="","",IF(COUNTIF(Calendario!Q11:Q131,"&gt;0.005")&gt;120,"Más de 120",COUNTIF(Calendario!Q11:Q131,"&gt;0.005")))</f>
        <v/>
      </c>
      <c r="G21" s="14">
        <f>IF(ISNUMBER(F21),EDATE(Deudas!$D$7,F21),"")</f>
        <v/>
      </c>
    </row>
    <row r="22">
      <c r="B22" s="10">
        <f>IF(C22="","",10)</f>
        <v/>
      </c>
      <c r="C22" s="11">
        <f>Calendario!R6</f>
        <v/>
      </c>
      <c r="D22" s="12">
        <f>IF(C22="","",Calendario!R9)</f>
        <v/>
      </c>
      <c r="E22" s="13">
        <f>IF(C22="","",Calendario!R7*12)</f>
        <v/>
      </c>
      <c r="F22" s="10">
        <f>IF(C22="","",IF(COUNTIF(Calendario!R11:R131,"&gt;0.005")&gt;120,"Más de 120",COUNTIF(Calendario!R11:R131,"&gt;0.005")))</f>
        <v/>
      </c>
      <c r="G22" s="14">
        <f>IF(ISNUMBER(F22),EDATE(Deudas!$D$7,F22),"")</f>
        <v/>
      </c>
    </row>
    <row r="24">
      <c r="B24" s="8" t="inlineStr">
        <is>
          <t>EVOLUCIÓN DE LA DEUDA PENDIENTE (cada 3 meses)</t>
        </is>
      </c>
    </row>
    <row r="25" ht="26" customHeight="1">
      <c r="B25" s="9" t="inlineStr">
        <is>
          <t>Mes</t>
        </is>
      </c>
      <c r="C25" s="9" t="inlineStr">
        <is>
          <t>Saldo pendiente</t>
        </is>
      </c>
    </row>
    <row r="26">
      <c r="B26" s="15" t="n">
        <v>0</v>
      </c>
      <c r="C26" s="12">
        <f>IFERROR(INDEX(Calendario!$G$11:$G$131,MATCH(B26,Calendario!$B$11:$B$131,0)),0)</f>
        <v/>
      </c>
    </row>
    <row r="27">
      <c r="B27" s="15" t="n">
        <v>3</v>
      </c>
      <c r="C27" s="12">
        <f>IFERROR(INDEX(Calendario!$G$11:$G$131,MATCH(B27,Calendario!$B$11:$B$131,0)),0)</f>
        <v/>
      </c>
    </row>
    <row r="28">
      <c r="B28" s="15" t="n">
        <v>6</v>
      </c>
      <c r="C28" s="12">
        <f>IFERROR(INDEX(Calendario!$G$11:$G$131,MATCH(B28,Calendario!$B$11:$B$131,0)),0)</f>
        <v/>
      </c>
    </row>
    <row r="29">
      <c r="B29" s="15" t="n">
        <v>9</v>
      </c>
      <c r="C29" s="12">
        <f>IFERROR(INDEX(Calendario!$G$11:$G$131,MATCH(B29,Calendario!$B$11:$B$131,0)),0)</f>
        <v/>
      </c>
    </row>
    <row r="30">
      <c r="B30" s="15" t="n">
        <v>12</v>
      </c>
      <c r="C30" s="12">
        <f>IFERROR(INDEX(Calendario!$G$11:$G$131,MATCH(B30,Calendario!$B$11:$B$131,0)),0)</f>
        <v/>
      </c>
    </row>
    <row r="31">
      <c r="B31" s="15" t="n">
        <v>15</v>
      </c>
      <c r="C31" s="12">
        <f>IFERROR(INDEX(Calendario!$G$11:$G$131,MATCH(B31,Calendario!$B$11:$B$131,0)),0)</f>
        <v/>
      </c>
    </row>
    <row r="32">
      <c r="B32" s="15" t="n">
        <v>18</v>
      </c>
      <c r="C32" s="12">
        <f>IFERROR(INDEX(Calendario!$G$11:$G$131,MATCH(B32,Calendario!$B$11:$B$131,0)),0)</f>
        <v/>
      </c>
    </row>
    <row r="33">
      <c r="B33" s="15" t="n">
        <v>21</v>
      </c>
      <c r="C33" s="12">
        <f>IFERROR(INDEX(Calendario!$G$11:$G$131,MATCH(B33,Calendario!$B$11:$B$131,0)),0)</f>
        <v/>
      </c>
    </row>
    <row r="34">
      <c r="B34" s="15" t="n">
        <v>24</v>
      </c>
      <c r="C34" s="12">
        <f>IFERROR(INDEX(Calendario!$G$11:$G$131,MATCH(B34,Calendario!$B$11:$B$131,0)),0)</f>
        <v/>
      </c>
    </row>
    <row r="35">
      <c r="B35" s="15" t="n">
        <v>27</v>
      </c>
      <c r="C35" s="12">
        <f>IFERROR(INDEX(Calendario!$G$11:$G$131,MATCH(B35,Calendario!$B$11:$B$131,0)),0)</f>
        <v/>
      </c>
    </row>
    <row r="36">
      <c r="B36" s="15" t="n">
        <v>30</v>
      </c>
      <c r="C36" s="12">
        <f>IFERROR(INDEX(Calendario!$G$11:$G$131,MATCH(B36,Calendario!$B$11:$B$131,0)),0)</f>
        <v/>
      </c>
    </row>
    <row r="37">
      <c r="B37" s="15" t="n">
        <v>33</v>
      </c>
      <c r="C37" s="12">
        <f>IFERROR(INDEX(Calendario!$G$11:$G$131,MATCH(B37,Calendario!$B$11:$B$131,0)),0)</f>
        <v/>
      </c>
    </row>
    <row r="38">
      <c r="B38" s="15" t="n">
        <v>36</v>
      </c>
      <c r="C38" s="12">
        <f>IFERROR(INDEX(Calendario!$G$11:$G$131,MATCH(B38,Calendario!$B$11:$B$131,0)),0)</f>
        <v/>
      </c>
    </row>
    <row r="39">
      <c r="B39" s="15" t="n">
        <v>39</v>
      </c>
      <c r="C39" s="12">
        <f>IFERROR(INDEX(Calendario!$G$11:$G$131,MATCH(B39,Calendario!$B$11:$B$131,0)),0)</f>
        <v/>
      </c>
    </row>
    <row r="40">
      <c r="B40" s="15" t="n">
        <v>42</v>
      </c>
      <c r="C40" s="12">
        <f>IFERROR(INDEX(Calendario!$G$11:$G$131,MATCH(B40,Calendario!$B$11:$B$131,0)),0)</f>
        <v/>
      </c>
    </row>
    <row r="41">
      <c r="B41" s="15" t="n">
        <v>45</v>
      </c>
      <c r="C41" s="12">
        <f>IFERROR(INDEX(Calendario!$G$11:$G$131,MATCH(B41,Calendario!$B$11:$B$131,0)),0)</f>
        <v/>
      </c>
    </row>
    <row r="42">
      <c r="B42" s="15" t="n">
        <v>48</v>
      </c>
      <c r="C42" s="12">
        <f>IFERROR(INDEX(Calendario!$G$11:$G$131,MATCH(B42,Calendario!$B$11:$B$131,0)),0)</f>
        <v/>
      </c>
    </row>
    <row r="43">
      <c r="B43" s="15" t="n">
        <v>51</v>
      </c>
      <c r="C43" s="12">
        <f>IFERROR(INDEX(Calendario!$G$11:$G$131,MATCH(B43,Calendario!$B$11:$B$131,0)),0)</f>
        <v/>
      </c>
    </row>
    <row r="44">
      <c r="B44" s="15" t="n">
        <v>54</v>
      </c>
      <c r="C44" s="12">
        <f>IFERROR(INDEX(Calendario!$G$11:$G$131,MATCH(B44,Calendario!$B$11:$B$131,0)),0)</f>
        <v/>
      </c>
    </row>
    <row r="45">
      <c r="B45" s="15" t="n">
        <v>57</v>
      </c>
      <c r="C45" s="12">
        <f>IFERROR(INDEX(Calendario!$G$11:$G$131,MATCH(B45,Calendario!$B$11:$B$131,0)),0)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B3:G3"/>
    <mergeCell ref="B2:G2"/>
    <mergeCell ref="B6:C6"/>
    <mergeCell ref="D6:E6"/>
    <mergeCell ref="D8:E8"/>
    <mergeCell ref="B5:C5"/>
    <mergeCell ref="F5:G5"/>
    <mergeCell ref="D5:E5"/>
    <mergeCell ref="F6:G6"/>
    <mergeCell ref="B9:C9"/>
    <mergeCell ref="D9:E9"/>
    <mergeCell ref="B8:C8"/>
    <mergeCell ref="F9:G9"/>
    <mergeCell ref="F8:G8"/>
  </mergeCells>
  <conditionalFormatting sqref="B13:G22">
    <cfRule type="expression" priority="1" dxfId="0">
      <formula>MOD(ROW(),2)=0</formula>
    </cfRule>
  </conditionalFormatting>
  <conditionalFormatting sqref="F13:F22">
    <cfRule type="dataBar" priority="2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23"/>
  <sheetViews>
    <sheetView showGridLines="0" tabSelected="1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9" customWidth="1" min="3" max="3"/>
    <col width="14" customWidth="1" min="4" max="4"/>
    <col width="12" customWidth="1" min="5" max="5"/>
    <col width="14" customWidth="1" min="6" max="6"/>
    <col width="12" customWidth="1" min="7" max="7"/>
    <col width="14" customWidth="1" min="8" max="8"/>
    <col width="16" customWidth="1" min="9" max="9"/>
    <col width="11" customWidth="1" min="10" max="10"/>
    <col width="15" customWidth="1" min="11" max="11"/>
    <col width="14" customWidth="1" min="12" max="12"/>
  </cols>
  <sheetData>
    <row r="2" ht="34" customHeight="1">
      <c r="B2" s="1" t="inlineStr">
        <is>
          <t>Plan de pago de deudas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Elige método, indica tu pago extra mensual y rellena tus deudas (celdas crema).</t>
        </is>
      </c>
    </row>
    <row r="5">
      <c r="B5" s="16" t="inlineStr">
        <is>
          <t>Método de pago</t>
        </is>
      </c>
      <c r="D5" s="17" t="inlineStr">
        <is>
          <t>Bola de nieve</t>
        </is>
      </c>
    </row>
    <row r="6">
      <c r="B6" s="16" t="inlineStr">
        <is>
          <t>Pago extra al mes</t>
        </is>
      </c>
      <c r="D6" s="18" t="n">
        <v>200</v>
      </c>
    </row>
    <row r="7">
      <c r="B7" s="16" t="inlineStr">
        <is>
          <t>Fecha de los saldos (hoy)</t>
        </is>
      </c>
      <c r="D7" s="19" t="n">
        <v>46327</v>
      </c>
    </row>
    <row r="8">
      <c r="B8" s="16" t="inlineStr">
        <is>
          <t>Presupuesto mensual total</t>
        </is>
      </c>
      <c r="D8" s="20">
        <f>SUM(F11:F20)+D6</f>
        <v/>
      </c>
    </row>
    <row r="10" ht="40" customHeight="1">
      <c r="B10" s="9" t="inlineStr">
        <is>
          <t>Deuda</t>
        </is>
      </c>
      <c r="C10" s="9" t="inlineStr">
        <is>
          <t>Tipo</t>
        </is>
      </c>
      <c r="D10" s="9" t="inlineStr">
        <is>
          <t>Saldo actual</t>
        </is>
      </c>
      <c r="E10" s="9" t="inlineStr">
        <is>
          <t>Interés anual (TAE)</t>
        </is>
      </c>
      <c r="F10" s="9" t="inlineStr">
        <is>
          <t>Cuota mínima</t>
        </is>
      </c>
      <c r="G10" s="9" t="inlineStr">
        <is>
          <t>Interés mensual</t>
        </is>
      </c>
      <c r="H10" s="9" t="inlineStr">
        <is>
          <t>Meses solo mínimos</t>
        </is>
      </c>
      <c r="I10" s="9" t="inlineStr">
        <is>
          <t>Interés total solo mínimos</t>
        </is>
      </c>
      <c r="J10" s="9" t="inlineStr">
        <is>
          <t>Prioridad</t>
        </is>
      </c>
      <c r="K10" s="9" t="inlineStr">
        <is>
          <t>Estado</t>
        </is>
      </c>
      <c r="L10" s="9" t="inlineStr">
        <is>
          <t>Clave orden</t>
        </is>
      </c>
    </row>
    <row r="11">
      <c r="B11" s="21" t="inlineStr">
        <is>
          <t>Tarjeta Visa</t>
        </is>
      </c>
      <c r="C11" s="17" t="inlineStr">
        <is>
          <t>Tarjeta de crédito</t>
        </is>
      </c>
      <c r="D11" s="18" t="n">
        <v>2850</v>
      </c>
      <c r="E11" s="22" t="n">
        <v>0.219</v>
      </c>
      <c r="F11" s="18" t="n">
        <v>85</v>
      </c>
      <c r="G11" s="23">
        <f>IF(D11="","",E11/12)</f>
        <v/>
      </c>
      <c r="H11" s="24">
        <f>IF(D11="","",IF(D11&lt;=0,0,IFERROR(ROUNDUP(NPER(G11,-F11,D11),0),"No amortiza")))</f>
        <v/>
      </c>
      <c r="I11" s="12">
        <f>IF(D11="","",IF(D11&lt;=0,0,IF(ISNUMBER(H11),ROUND(MAX(0,F11*NPER(G11,-F11,D11)-D11),2),"—")))</f>
        <v/>
      </c>
      <c r="J11" s="10">
        <f>IF(D11="","",SUMPRODUCT(--($L$11:$L$20&lt;L11))+COUNTIF($L$11:L11,L11))</f>
        <v/>
      </c>
      <c r="K11" s="25">
        <f>IF(D11="","",IF(D11&lt;=0,"Saldada",IF(F11&lt;=D11*G11,"Revisar cuota","En marcha")))</f>
        <v/>
      </c>
      <c r="L11" s="26">
        <f>IF(D11="",9E+15,IF($D$5="Avalancha",-E11*1000000000+D11,D11))</f>
        <v/>
      </c>
    </row>
    <row r="12">
      <c r="B12" s="21" t="inlineStr">
        <is>
          <t>Tarjeta de tienda</t>
        </is>
      </c>
      <c r="C12" s="17" t="inlineStr">
        <is>
          <t>Tarjeta de crédito</t>
        </is>
      </c>
      <c r="D12" s="18" t="n">
        <v>640</v>
      </c>
      <c r="E12" s="22" t="n">
        <v>0.245</v>
      </c>
      <c r="F12" s="18" t="n">
        <v>30</v>
      </c>
      <c r="G12" s="23">
        <f>IF(D12="","",E12/12)</f>
        <v/>
      </c>
      <c r="H12" s="24">
        <f>IF(D12="","",IF(D12&lt;=0,0,IFERROR(ROUNDUP(NPER(G12,-F12,D12),0),"No amortiza")))</f>
        <v/>
      </c>
      <c r="I12" s="12">
        <f>IF(D12="","",IF(D12&lt;=0,0,IF(ISNUMBER(H12),ROUND(MAX(0,F12*NPER(G12,-F12,D12)-D12),2),"—")))</f>
        <v/>
      </c>
      <c r="J12" s="10">
        <f>IF(D12="","",SUMPRODUCT(--($L$11:$L$20&lt;L12))+COUNTIF($L$11:L12,L12))</f>
        <v/>
      </c>
      <c r="K12" s="25">
        <f>IF(D12="","",IF(D12&lt;=0,"Saldada",IF(F12&lt;=D12*G12,"Revisar cuota","En marcha")))</f>
        <v/>
      </c>
      <c r="L12" s="26">
        <f>IF(D12="",9E+15,IF($D$5="Avalancha",-E12*1000000000+D12,D12))</f>
        <v/>
      </c>
    </row>
    <row r="13">
      <c r="B13" s="21" t="inlineStr">
        <is>
          <t>Préstamo personal</t>
        </is>
      </c>
      <c r="C13" s="17" t="inlineStr">
        <is>
          <t>Préstamo personal</t>
        </is>
      </c>
      <c r="D13" s="18" t="n">
        <v>4800</v>
      </c>
      <c r="E13" s="22" t="n">
        <v>0.095</v>
      </c>
      <c r="F13" s="18" t="n">
        <v>160</v>
      </c>
      <c r="G13" s="23">
        <f>IF(D13="","",E13/12)</f>
        <v/>
      </c>
      <c r="H13" s="24">
        <f>IF(D13="","",IF(D13&lt;=0,0,IFERROR(ROUNDUP(NPER(G13,-F13,D13),0),"No amortiza")))</f>
        <v/>
      </c>
      <c r="I13" s="12">
        <f>IF(D13="","",IF(D13&lt;=0,0,IF(ISNUMBER(H13),ROUND(MAX(0,F13*NPER(G13,-F13,D13)-D13),2),"—")))</f>
        <v/>
      </c>
      <c r="J13" s="10">
        <f>IF(D13="","",SUMPRODUCT(--($L$11:$L$20&lt;L13))+COUNTIF($L$11:L13,L13))</f>
        <v/>
      </c>
      <c r="K13" s="25">
        <f>IF(D13="","",IF(D13&lt;=0,"Saldada",IF(F13&lt;=D13*G13,"Revisar cuota","En marcha")))</f>
        <v/>
      </c>
      <c r="L13" s="26">
        <f>IF(D13="",9E+15,IF($D$5="Avalancha",-E13*1000000000+D13,D13))</f>
        <v/>
      </c>
    </row>
    <row r="14">
      <c r="B14" s="21" t="inlineStr">
        <is>
          <t>Préstamo del coche</t>
        </is>
      </c>
      <c r="C14" s="17" t="inlineStr">
        <is>
          <t>Préstamo coche</t>
        </is>
      </c>
      <c r="D14" s="18" t="n">
        <v>9200</v>
      </c>
      <c r="E14" s="22" t="n">
        <v>0.062</v>
      </c>
      <c r="F14" s="18" t="n">
        <v>235</v>
      </c>
      <c r="G14" s="23">
        <f>IF(D14="","",E14/12)</f>
        <v/>
      </c>
      <c r="H14" s="24">
        <f>IF(D14="","",IF(D14&lt;=0,0,IFERROR(ROUNDUP(NPER(G14,-F14,D14),0),"No amortiza")))</f>
        <v/>
      </c>
      <c r="I14" s="12">
        <f>IF(D14="","",IF(D14&lt;=0,0,IF(ISNUMBER(H14),ROUND(MAX(0,F14*NPER(G14,-F14,D14)-D14),2),"—")))</f>
        <v/>
      </c>
      <c r="J14" s="10">
        <f>IF(D14="","",SUMPRODUCT(--($L$11:$L$20&lt;L14))+COUNTIF($L$11:L14,L14))</f>
        <v/>
      </c>
      <c r="K14" s="25">
        <f>IF(D14="","",IF(D14&lt;=0,"Saldada",IF(F14&lt;=D14*G14,"Revisar cuota","En marcha")))</f>
        <v/>
      </c>
      <c r="L14" s="26">
        <f>IF(D14="",9E+15,IF($D$5="Avalancha",-E14*1000000000+D14,D14))</f>
        <v/>
      </c>
    </row>
    <row r="15">
      <c r="B15" s="21" t="inlineStr">
        <is>
          <t>Crédito reforma cocina</t>
        </is>
      </c>
      <c r="C15" s="17" t="inlineStr">
        <is>
          <t>Crédito reforma</t>
        </is>
      </c>
      <c r="D15" s="18" t="n">
        <v>3600</v>
      </c>
      <c r="E15" s="22" t="n">
        <v>0.079</v>
      </c>
      <c r="F15" s="18" t="n">
        <v>120</v>
      </c>
      <c r="G15" s="23">
        <f>IF(D15="","",E15/12)</f>
        <v/>
      </c>
      <c r="H15" s="24">
        <f>IF(D15="","",IF(D15&lt;=0,0,IFERROR(ROUNDUP(NPER(G15,-F15,D15),0),"No amortiza")))</f>
        <v/>
      </c>
      <c r="I15" s="12">
        <f>IF(D15="","",IF(D15&lt;=0,0,IF(ISNUMBER(H15),ROUND(MAX(0,F15*NPER(G15,-F15,D15)-D15),2),"—")))</f>
        <v/>
      </c>
      <c r="J15" s="10">
        <f>IF(D15="","",SUMPRODUCT(--($L$11:$L$20&lt;L15))+COUNTIF($L$11:L15,L15))</f>
        <v/>
      </c>
      <c r="K15" s="25">
        <f>IF(D15="","",IF(D15&lt;=0,"Saldada",IF(F15&lt;=D15*G15,"Revisar cuota","En marcha")))</f>
        <v/>
      </c>
      <c r="L15" s="26">
        <f>IF(D15="",9E+15,IF($D$5="Avalancha",-E15*1000000000+D15,D15))</f>
        <v/>
      </c>
    </row>
    <row r="16">
      <c r="B16" s="21" t="inlineStr">
        <is>
          <t>Móvil a plazos</t>
        </is>
      </c>
      <c r="C16" s="17" t="inlineStr">
        <is>
          <t>Compra a plazos</t>
        </is>
      </c>
      <c r="D16" s="18" t="n">
        <v>520</v>
      </c>
      <c r="E16" s="22" t="n">
        <v>0</v>
      </c>
      <c r="F16" s="18" t="n">
        <v>45</v>
      </c>
      <c r="G16" s="23">
        <f>IF(D16="","",E16/12)</f>
        <v/>
      </c>
      <c r="H16" s="24">
        <f>IF(D16="","",IF(D16&lt;=0,0,IFERROR(ROUNDUP(NPER(G16,-F16,D16),0),"No amortiza")))</f>
        <v/>
      </c>
      <c r="I16" s="12">
        <f>IF(D16="","",IF(D16&lt;=0,0,IF(ISNUMBER(H16),ROUND(MAX(0,F16*NPER(G16,-F16,D16)-D16),2),"—")))</f>
        <v/>
      </c>
      <c r="J16" s="10">
        <f>IF(D16="","",SUMPRODUCT(--($L$11:$L$20&lt;L16))+COUNTIF($L$11:L16,L16))</f>
        <v/>
      </c>
      <c r="K16" s="25">
        <f>IF(D16="","",IF(D16&lt;=0,"Saldada",IF(F16&lt;=D16*G16,"Revisar cuota","En marcha")))</f>
        <v/>
      </c>
      <c r="L16" s="26">
        <f>IF(D16="",9E+15,IF($D$5="Avalancha",-E16*1000000000+D16,D16))</f>
        <v/>
      </c>
    </row>
    <row r="17">
      <c r="B17" s="21" t="inlineStr">
        <is>
          <t>Préstamo familiar</t>
        </is>
      </c>
      <c r="C17" s="17" t="inlineStr">
        <is>
          <t>Familiar o amigo</t>
        </is>
      </c>
      <c r="D17" s="18" t="n">
        <v>1500</v>
      </c>
      <c r="E17" s="22" t="n">
        <v>0</v>
      </c>
      <c r="F17" s="18" t="n">
        <v>50</v>
      </c>
      <c r="G17" s="23">
        <f>IF(D17="","",E17/12)</f>
        <v/>
      </c>
      <c r="H17" s="24">
        <f>IF(D17="","",IF(D17&lt;=0,0,IFERROR(ROUNDUP(NPER(G17,-F17,D17),0),"No amortiza")))</f>
        <v/>
      </c>
      <c r="I17" s="12">
        <f>IF(D17="","",IF(D17&lt;=0,0,IF(ISNUMBER(H17),ROUND(MAX(0,F17*NPER(G17,-F17,D17)-D17),2),"—")))</f>
        <v/>
      </c>
      <c r="J17" s="10">
        <f>IF(D17="","",SUMPRODUCT(--($L$11:$L$20&lt;L17))+COUNTIF($L$11:L17,L17))</f>
        <v/>
      </c>
      <c r="K17" s="25">
        <f>IF(D17="","",IF(D17&lt;=0,"Saldada",IF(F17&lt;=D17*G17,"Revisar cuota","En marcha")))</f>
        <v/>
      </c>
      <c r="L17" s="26">
        <f>IF(D17="",9E+15,IF($D$5="Avalancha",-E17*1000000000+D17,D17))</f>
        <v/>
      </c>
    </row>
    <row r="18">
      <c r="B18" s="21" t="inlineStr">
        <is>
          <t>Descubierto cuenta</t>
        </is>
      </c>
      <c r="C18" s="17" t="inlineStr">
        <is>
          <t>Descubierto</t>
        </is>
      </c>
      <c r="D18" s="18" t="n">
        <v>350</v>
      </c>
      <c r="E18" s="22" t="n">
        <v>0.18</v>
      </c>
      <c r="F18" s="18" t="n">
        <v>40</v>
      </c>
      <c r="G18" s="23">
        <f>IF(D18="","",E18/12)</f>
        <v/>
      </c>
      <c r="H18" s="24">
        <f>IF(D18="","",IF(D18&lt;=0,0,IFERROR(ROUNDUP(NPER(G18,-F18,D18),0),"No amortiza")))</f>
        <v/>
      </c>
      <c r="I18" s="12">
        <f>IF(D18="","",IF(D18&lt;=0,0,IF(ISNUMBER(H18),ROUND(MAX(0,F18*NPER(G18,-F18,D18)-D18),2),"—")))</f>
        <v/>
      </c>
      <c r="J18" s="10">
        <f>IF(D18="","",SUMPRODUCT(--($L$11:$L$20&lt;L18))+COUNTIF($L$11:L18,L18))</f>
        <v/>
      </c>
      <c r="K18" s="25">
        <f>IF(D18="","",IF(D18&lt;=0,"Saldada",IF(F18&lt;=D18*G18,"Revisar cuota","En marcha")))</f>
        <v/>
      </c>
      <c r="L18" s="26">
        <f>IF(D18="",9E+15,IF($D$5="Avalancha",-E18*1000000000+D18,D18))</f>
        <v/>
      </c>
    </row>
    <row r="19">
      <c r="B19" s="21" t="n"/>
      <c r="C19" s="17" t="n"/>
      <c r="D19" s="18" t="n"/>
      <c r="E19" s="22" t="n"/>
      <c r="F19" s="18" t="n"/>
      <c r="G19" s="23">
        <f>IF(D19="","",E19/12)</f>
        <v/>
      </c>
      <c r="H19" s="24">
        <f>IF(D19="","",IF(D19&lt;=0,0,IFERROR(ROUNDUP(NPER(G19,-F19,D19),0),"No amortiza")))</f>
        <v/>
      </c>
      <c r="I19" s="12">
        <f>IF(D19="","",IF(D19&lt;=0,0,IF(ISNUMBER(H19),ROUND(MAX(0,F19*NPER(G19,-F19,D19)-D19),2),"—")))</f>
        <v/>
      </c>
      <c r="J19" s="10">
        <f>IF(D19="","",SUMPRODUCT(--($L$11:$L$20&lt;L19))+COUNTIF($L$11:L19,L19))</f>
        <v/>
      </c>
      <c r="K19" s="25">
        <f>IF(D19="","",IF(D19&lt;=0,"Saldada",IF(F19&lt;=D19*G19,"Revisar cuota","En marcha")))</f>
        <v/>
      </c>
      <c r="L19" s="26">
        <f>IF(D19="",9E+15,IF($D$5="Avalancha",-E19*1000000000+D19,D19))</f>
        <v/>
      </c>
    </row>
    <row r="20">
      <c r="B20" s="21" t="n"/>
      <c r="C20" s="17" t="n"/>
      <c r="D20" s="18" t="n"/>
      <c r="E20" s="22" t="n"/>
      <c r="F20" s="18" t="n"/>
      <c r="G20" s="23">
        <f>IF(D20="","",E20/12)</f>
        <v/>
      </c>
      <c r="H20" s="24">
        <f>IF(D20="","",IF(D20&lt;=0,0,IFERROR(ROUNDUP(NPER(G20,-F20,D20),0),"No amortiza")))</f>
        <v/>
      </c>
      <c r="I20" s="12">
        <f>IF(D20="","",IF(D20&lt;=0,0,IF(ISNUMBER(H20),ROUND(MAX(0,F20*NPER(G20,-F20,D20)-D20),2),"—")))</f>
        <v/>
      </c>
      <c r="J20" s="10">
        <f>IF(D20="","",SUMPRODUCT(--($L$11:$L$20&lt;L20))+COUNTIF($L$11:L20,L20))</f>
        <v/>
      </c>
      <c r="K20" s="25">
        <f>IF(D20="","",IF(D20&lt;=0,"Saldada",IF(F20&lt;=D20*G20,"Revisar cuota","En marcha")))</f>
        <v/>
      </c>
      <c r="L20" s="26">
        <f>IF(D20="",9E+15,IF($D$5="Avalancha",-E20*1000000000+D20,D20))</f>
        <v/>
      </c>
    </row>
    <row r="21">
      <c r="B21" s="16" t="inlineStr">
        <is>
          <t>TOTAL</t>
        </is>
      </c>
      <c r="D21" s="27">
        <f>SUM(D11:D20)</f>
        <v/>
      </c>
      <c r="E21" s="28">
        <f>IF(D21&gt;0,SUMPRODUCT(D11:D20,E11:E20)/D21,0)</f>
        <v/>
      </c>
      <c r="F21" s="27">
        <f>SUM(F11:F20)</f>
        <v/>
      </c>
      <c r="I21" s="27">
        <f>SUM(I11:I20)</f>
        <v/>
      </c>
    </row>
    <row r="22">
      <c r="B22" s="29" t="inlineStr">
        <is>
          <t>La TAE de la fila TOTAL es la media ponderada por saldo. La columna "Clave orden" es auxiliar (no tocar).</t>
        </is>
      </c>
    </row>
    <row r="23">
      <c r="B23" s="29" t="inlineStr">
        <is>
          <t>Bola de nieve: primero el saldo más pequeño (más motivación). Avalancha: primero el interés más alto (menos intereses). Presupuesto mensual = cuotas mínimas + pago extra, fijo todo el plan.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B6:C6"/>
    <mergeCell ref="B7:C7"/>
    <mergeCell ref="B5:C5"/>
    <mergeCell ref="B2:K2"/>
    <mergeCell ref="B8:C8"/>
    <mergeCell ref="B3:K3"/>
  </mergeCells>
  <conditionalFormatting sqref="B11:K20">
    <cfRule type="expression" priority="1" dxfId="0">
      <formula>MOD(ROW(),2)=0</formula>
    </cfRule>
  </conditionalFormatting>
  <conditionalFormatting sqref="K11:K20">
    <cfRule type="cellIs" priority="2" operator="equal" dxfId="1">
      <formula>"Revisar cuota"</formula>
    </cfRule>
    <cfRule type="cellIs" priority="3" operator="equal" dxfId="2">
      <formula>"Saldada"</formula>
    </cfRule>
    <cfRule type="cellIs" priority="4" operator="equal" dxfId="3">
      <formula>"En marcha"</formula>
    </cfRule>
  </conditionalFormatting>
  <conditionalFormatting sqref="D11:D20">
    <cfRule type="dataBar" priority="5">
      <dataBar>
        <cfvo type="num" val="0"/>
        <cfvo type="max"/>
        <color rgb="0034D399"/>
      </dataBar>
    </cfRule>
  </conditionalFormatting>
  <dataValidations count="2">
    <dataValidation sqref="D5" showDropDown="0" showInputMessage="0" showErrorMessage="0" allowBlank="1" type="list">
      <formula1>"Bola de nieve,Avalancha"</formula1>
    </dataValidation>
    <dataValidation sqref="C11:C20" showDropDown="0" showInputMessage="0" showErrorMessage="0" allowBlank="1" type="list">
      <formula1>=Listas!$A$2:$A$9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AV131"/>
  <sheetViews>
    <sheetView showGridLines="0" tabSelected="0"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12" customWidth="1" min="3" max="3"/>
    <col width="13" customWidth="1" min="4" max="4"/>
    <col width="12" customWidth="1" min="5" max="5"/>
    <col width="13" customWidth="1" min="6" max="6"/>
    <col width="14" customWidth="1" min="7" max="7"/>
    <col width="2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</cols>
  <sheetData>
    <row r="2" ht="34" customHeight="1">
      <c r="B2" s="1" t="inlineStr">
        <is>
          <t>Calendario de amortización mes a mes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Las deudas aparecen ordenadas según el método elegido. Todo se calcula solo desde la hoja Deudas.</t>
        </is>
      </c>
    </row>
    <row r="4">
      <c r="I4" s="30" t="inlineStr">
        <is>
          <t>SALDO PENDIENTE DE CADA DEUDA (orden de prioridad)</t>
        </is>
      </c>
      <c r="S4" s="30" t="inlineStr">
        <is>
          <t>INTERESES DEL MES</t>
        </is>
      </c>
      <c r="AC4" s="30" t="inlineStr">
        <is>
          <t>CUOTA MÍNIMA PAGADA</t>
        </is>
      </c>
      <c r="AM4" s="30" t="inlineStr">
        <is>
          <t>PAGO EXTRA APLICADO (bola de nieve)</t>
        </is>
      </c>
    </row>
    <row r="5" ht="16" customHeight="1">
      <c r="B5" s="31" t="inlineStr">
        <is>
          <t>Prioridad ►</t>
        </is>
      </c>
      <c r="I5" s="32" t="n">
        <v>1</v>
      </c>
      <c r="J5" s="32" t="n">
        <v>2</v>
      </c>
      <c r="K5" s="32" t="n">
        <v>3</v>
      </c>
      <c r="L5" s="32" t="n">
        <v>4</v>
      </c>
      <c r="M5" s="32" t="n">
        <v>5</v>
      </c>
      <c r="N5" s="32" t="n">
        <v>6</v>
      </c>
      <c r="O5" s="32" t="n">
        <v>7</v>
      </c>
      <c r="P5" s="32" t="n">
        <v>8</v>
      </c>
      <c r="Q5" s="32" t="n">
        <v>9</v>
      </c>
      <c r="R5" s="32" t="n">
        <v>10</v>
      </c>
    </row>
    <row r="6" ht="16" customHeight="1">
      <c r="B6" s="31" t="inlineStr">
        <is>
          <t>Deuda ►</t>
        </is>
      </c>
      <c r="I6" s="33">
        <f>IFERROR(IF(INDEX(Deudas!$B$11:$B$20,MATCH(I$5,Deudas!$J$11:$J$20,0))="","Deuda "&amp;I$5,INDEX(Deudas!$B$11:$B$20,MATCH(I$5,Deudas!$J$11:$J$20,0))),"")</f>
        <v/>
      </c>
      <c r="J6" s="33">
        <f>IFERROR(IF(INDEX(Deudas!$B$11:$B$20,MATCH(J$5,Deudas!$J$11:$J$20,0))="","Deuda "&amp;J$5,INDEX(Deudas!$B$11:$B$20,MATCH(J$5,Deudas!$J$11:$J$20,0))),"")</f>
        <v/>
      </c>
      <c r="K6" s="33">
        <f>IFERROR(IF(INDEX(Deudas!$B$11:$B$20,MATCH(K$5,Deudas!$J$11:$J$20,0))="","Deuda "&amp;K$5,INDEX(Deudas!$B$11:$B$20,MATCH(K$5,Deudas!$J$11:$J$20,0))),"")</f>
        <v/>
      </c>
      <c r="L6" s="33">
        <f>IFERROR(IF(INDEX(Deudas!$B$11:$B$20,MATCH(L$5,Deudas!$J$11:$J$20,0))="","Deuda "&amp;L$5,INDEX(Deudas!$B$11:$B$20,MATCH(L$5,Deudas!$J$11:$J$20,0))),"")</f>
        <v/>
      </c>
      <c r="M6" s="33">
        <f>IFERROR(IF(INDEX(Deudas!$B$11:$B$20,MATCH(M$5,Deudas!$J$11:$J$20,0))="","Deuda "&amp;M$5,INDEX(Deudas!$B$11:$B$20,MATCH(M$5,Deudas!$J$11:$J$20,0))),"")</f>
        <v/>
      </c>
      <c r="N6" s="33">
        <f>IFERROR(IF(INDEX(Deudas!$B$11:$B$20,MATCH(N$5,Deudas!$J$11:$J$20,0))="","Deuda "&amp;N$5,INDEX(Deudas!$B$11:$B$20,MATCH(N$5,Deudas!$J$11:$J$20,0))),"")</f>
        <v/>
      </c>
      <c r="O6" s="33">
        <f>IFERROR(IF(INDEX(Deudas!$B$11:$B$20,MATCH(O$5,Deudas!$J$11:$J$20,0))="","Deuda "&amp;O$5,INDEX(Deudas!$B$11:$B$20,MATCH(O$5,Deudas!$J$11:$J$20,0))),"")</f>
        <v/>
      </c>
      <c r="P6" s="33">
        <f>IFERROR(IF(INDEX(Deudas!$B$11:$B$20,MATCH(P$5,Deudas!$J$11:$J$20,0))="","Deuda "&amp;P$5,INDEX(Deudas!$B$11:$B$20,MATCH(P$5,Deudas!$J$11:$J$20,0))),"")</f>
        <v/>
      </c>
      <c r="Q6" s="33">
        <f>IFERROR(IF(INDEX(Deudas!$B$11:$B$20,MATCH(Q$5,Deudas!$J$11:$J$20,0))="","Deuda "&amp;Q$5,INDEX(Deudas!$B$11:$B$20,MATCH(Q$5,Deudas!$J$11:$J$20,0))),"")</f>
        <v/>
      </c>
      <c r="R6" s="33">
        <f>IFERROR(IF(INDEX(Deudas!$B$11:$B$20,MATCH(R$5,Deudas!$J$11:$J$20,0))="","Deuda "&amp;R$5,INDEX(Deudas!$B$11:$B$20,MATCH(R$5,Deudas!$J$11:$J$20,0))),"")</f>
        <v/>
      </c>
    </row>
    <row r="7" ht="16" customHeight="1">
      <c r="B7" s="31" t="inlineStr">
        <is>
          <t>Interés mensual ►</t>
        </is>
      </c>
      <c r="I7" s="34">
        <f>IFERROR(INDEX(Deudas!$G$11:$G$20,MATCH(I$5,Deudas!$J$11:$J$20,0)),0)</f>
        <v/>
      </c>
      <c r="J7" s="34">
        <f>IFERROR(INDEX(Deudas!$G$11:$G$20,MATCH(J$5,Deudas!$J$11:$J$20,0)),0)</f>
        <v/>
      </c>
      <c r="K7" s="34">
        <f>IFERROR(INDEX(Deudas!$G$11:$G$20,MATCH(K$5,Deudas!$J$11:$J$20,0)),0)</f>
        <v/>
      </c>
      <c r="L7" s="34">
        <f>IFERROR(INDEX(Deudas!$G$11:$G$20,MATCH(L$5,Deudas!$J$11:$J$20,0)),0)</f>
        <v/>
      </c>
      <c r="M7" s="34">
        <f>IFERROR(INDEX(Deudas!$G$11:$G$20,MATCH(M$5,Deudas!$J$11:$J$20,0)),0)</f>
        <v/>
      </c>
      <c r="N7" s="34">
        <f>IFERROR(INDEX(Deudas!$G$11:$G$20,MATCH(N$5,Deudas!$J$11:$J$20,0)),0)</f>
        <v/>
      </c>
      <c r="O7" s="34">
        <f>IFERROR(INDEX(Deudas!$G$11:$G$20,MATCH(O$5,Deudas!$J$11:$J$20,0)),0)</f>
        <v/>
      </c>
      <c r="P7" s="34">
        <f>IFERROR(INDEX(Deudas!$G$11:$G$20,MATCH(P$5,Deudas!$J$11:$J$20,0)),0)</f>
        <v/>
      </c>
      <c r="Q7" s="34">
        <f>IFERROR(INDEX(Deudas!$G$11:$G$20,MATCH(Q$5,Deudas!$J$11:$J$20,0)),0)</f>
        <v/>
      </c>
      <c r="R7" s="34">
        <f>IFERROR(INDEX(Deudas!$G$11:$G$20,MATCH(R$5,Deudas!$J$11:$J$20,0)),0)</f>
        <v/>
      </c>
    </row>
    <row r="8" ht="16" customHeight="1">
      <c r="B8" s="31" t="inlineStr">
        <is>
          <t>Cuota mínima ►</t>
        </is>
      </c>
      <c r="I8" s="12">
        <f>IFERROR(INDEX(Deudas!$F$11:$F$20,MATCH(I$5,Deudas!$J$11:$J$20,0)),0)</f>
        <v/>
      </c>
      <c r="J8" s="12">
        <f>IFERROR(INDEX(Deudas!$F$11:$F$20,MATCH(J$5,Deudas!$J$11:$J$20,0)),0)</f>
        <v/>
      </c>
      <c r="K8" s="12">
        <f>IFERROR(INDEX(Deudas!$F$11:$F$20,MATCH(K$5,Deudas!$J$11:$J$20,0)),0)</f>
        <v/>
      </c>
      <c r="L8" s="12">
        <f>IFERROR(INDEX(Deudas!$F$11:$F$20,MATCH(L$5,Deudas!$J$11:$J$20,0)),0)</f>
        <v/>
      </c>
      <c r="M8" s="12">
        <f>IFERROR(INDEX(Deudas!$F$11:$F$20,MATCH(M$5,Deudas!$J$11:$J$20,0)),0)</f>
        <v/>
      </c>
      <c r="N8" s="12">
        <f>IFERROR(INDEX(Deudas!$F$11:$F$20,MATCH(N$5,Deudas!$J$11:$J$20,0)),0)</f>
        <v/>
      </c>
      <c r="O8" s="12">
        <f>IFERROR(INDEX(Deudas!$F$11:$F$20,MATCH(O$5,Deudas!$J$11:$J$20,0)),0)</f>
        <v/>
      </c>
      <c r="P8" s="12">
        <f>IFERROR(INDEX(Deudas!$F$11:$F$20,MATCH(P$5,Deudas!$J$11:$J$20,0)),0)</f>
        <v/>
      </c>
      <c r="Q8" s="12">
        <f>IFERROR(INDEX(Deudas!$F$11:$F$20,MATCH(Q$5,Deudas!$J$11:$J$20,0)),0)</f>
        <v/>
      </c>
      <c r="R8" s="12">
        <f>IFERROR(INDEX(Deudas!$F$11:$F$20,MATCH(R$5,Deudas!$J$11:$J$20,0)),0)</f>
        <v/>
      </c>
    </row>
    <row r="9" ht="16" customHeight="1">
      <c r="B9" s="31" t="inlineStr">
        <is>
          <t>Saldo inicial ►</t>
        </is>
      </c>
      <c r="I9" s="12">
        <f>IFERROR(INDEX(Deudas!$D$11:$D$20,MATCH(I$5,Deudas!$J$11:$J$20,0)),0)</f>
        <v/>
      </c>
      <c r="J9" s="12">
        <f>IFERROR(INDEX(Deudas!$D$11:$D$20,MATCH(J$5,Deudas!$J$11:$J$20,0)),0)</f>
        <v/>
      </c>
      <c r="K9" s="12">
        <f>IFERROR(INDEX(Deudas!$D$11:$D$20,MATCH(K$5,Deudas!$J$11:$J$20,0)),0)</f>
        <v/>
      </c>
      <c r="L9" s="12">
        <f>IFERROR(INDEX(Deudas!$D$11:$D$20,MATCH(L$5,Deudas!$J$11:$J$20,0)),0)</f>
        <v/>
      </c>
      <c r="M9" s="12">
        <f>IFERROR(INDEX(Deudas!$D$11:$D$20,MATCH(M$5,Deudas!$J$11:$J$20,0)),0)</f>
        <v/>
      </c>
      <c r="N9" s="12">
        <f>IFERROR(INDEX(Deudas!$D$11:$D$20,MATCH(N$5,Deudas!$J$11:$J$20,0)),0)</f>
        <v/>
      </c>
      <c r="O9" s="12">
        <f>IFERROR(INDEX(Deudas!$D$11:$D$20,MATCH(O$5,Deudas!$J$11:$J$20,0)),0)</f>
        <v/>
      </c>
      <c r="P9" s="12">
        <f>IFERROR(INDEX(Deudas!$D$11:$D$20,MATCH(P$5,Deudas!$J$11:$J$20,0)),0)</f>
        <v/>
      </c>
      <c r="Q9" s="12">
        <f>IFERROR(INDEX(Deudas!$D$11:$D$20,MATCH(Q$5,Deudas!$J$11:$J$20,0)),0)</f>
        <v/>
      </c>
      <c r="R9" s="12">
        <f>IFERROR(INDEX(Deudas!$D$11:$D$20,MATCH(R$5,Deudas!$J$11:$J$20,0)),0)</f>
        <v/>
      </c>
    </row>
    <row r="10" ht="36" customHeight="1">
      <c r="B10" s="9" t="inlineStr">
        <is>
          <t>Mes</t>
        </is>
      </c>
      <c r="C10" s="9" t="inlineStr">
        <is>
          <t>Fecha</t>
        </is>
      </c>
      <c r="D10" s="9" t="inlineStr">
        <is>
          <t>Pago total</t>
        </is>
      </c>
      <c r="E10" s="9" t="inlineStr">
        <is>
          <t>Intereses</t>
        </is>
      </c>
      <c r="F10" s="9" t="inlineStr">
        <is>
          <t>Capital amortizado</t>
        </is>
      </c>
      <c r="G10" s="9" t="inlineStr">
        <is>
          <t>Saldo total</t>
        </is>
      </c>
      <c r="I10" s="9">
        <f>IF(I$6="","",I$6)</f>
        <v/>
      </c>
      <c r="J10" s="9">
        <f>IF(J$6="","",J$6)</f>
        <v/>
      </c>
      <c r="K10" s="9">
        <f>IF(K$6="","",K$6)</f>
        <v/>
      </c>
      <c r="L10" s="9">
        <f>IF(L$6="","",L$6)</f>
        <v/>
      </c>
      <c r="M10" s="9">
        <f>IF(M$6="","",M$6)</f>
        <v/>
      </c>
      <c r="N10" s="9">
        <f>IF(N$6="","",N$6)</f>
        <v/>
      </c>
      <c r="O10" s="9">
        <f>IF(O$6="","",O$6)</f>
        <v/>
      </c>
      <c r="P10" s="9">
        <f>IF(P$6="","",P$6)</f>
        <v/>
      </c>
      <c r="Q10" s="9">
        <f>IF(Q$6="","",Q$6)</f>
        <v/>
      </c>
      <c r="R10" s="9">
        <f>IF(R$6="","",R$6)</f>
        <v/>
      </c>
      <c r="S10" s="9">
        <f>IF(I$6="","","Int. "&amp;I$6)</f>
        <v/>
      </c>
      <c r="T10" s="9">
        <f>IF(J$6="","","Int. "&amp;J$6)</f>
        <v/>
      </c>
      <c r="U10" s="9">
        <f>IF(K$6="","","Int. "&amp;K$6)</f>
        <v/>
      </c>
      <c r="V10" s="9">
        <f>IF(L$6="","","Int. "&amp;L$6)</f>
        <v/>
      </c>
      <c r="W10" s="9">
        <f>IF(M$6="","","Int. "&amp;M$6)</f>
        <v/>
      </c>
      <c r="X10" s="9">
        <f>IF(N$6="","","Int. "&amp;N$6)</f>
        <v/>
      </c>
      <c r="Y10" s="9">
        <f>IF(O$6="","","Int. "&amp;O$6)</f>
        <v/>
      </c>
      <c r="Z10" s="9">
        <f>IF(P$6="","","Int. "&amp;P$6)</f>
        <v/>
      </c>
      <c r="AA10" s="9">
        <f>IF(Q$6="","","Int. "&amp;Q$6)</f>
        <v/>
      </c>
      <c r="AB10" s="9">
        <f>IF(R$6="","","Int. "&amp;R$6)</f>
        <v/>
      </c>
      <c r="AC10" s="9">
        <f>IF(I$6="","","Mín. "&amp;I$6)</f>
        <v/>
      </c>
      <c r="AD10" s="9">
        <f>IF(J$6="","","Mín. "&amp;J$6)</f>
        <v/>
      </c>
      <c r="AE10" s="9">
        <f>IF(K$6="","","Mín. "&amp;K$6)</f>
        <v/>
      </c>
      <c r="AF10" s="9">
        <f>IF(L$6="","","Mín. "&amp;L$6)</f>
        <v/>
      </c>
      <c r="AG10" s="9">
        <f>IF(M$6="","","Mín. "&amp;M$6)</f>
        <v/>
      </c>
      <c r="AH10" s="9">
        <f>IF(N$6="","","Mín. "&amp;N$6)</f>
        <v/>
      </c>
      <c r="AI10" s="9">
        <f>IF(O$6="","","Mín. "&amp;O$6)</f>
        <v/>
      </c>
      <c r="AJ10" s="9">
        <f>IF(P$6="","","Mín. "&amp;P$6)</f>
        <v/>
      </c>
      <c r="AK10" s="9">
        <f>IF(Q$6="","","Mín. "&amp;Q$6)</f>
        <v/>
      </c>
      <c r="AL10" s="9">
        <f>IF(R$6="","","Mín. "&amp;R$6)</f>
        <v/>
      </c>
      <c r="AM10" s="9">
        <f>IF(I$6="","","Extra "&amp;I$6)</f>
        <v/>
      </c>
      <c r="AN10" s="9">
        <f>IF(J$6="","","Extra "&amp;J$6)</f>
        <v/>
      </c>
      <c r="AO10" s="9">
        <f>IF(K$6="","","Extra "&amp;K$6)</f>
        <v/>
      </c>
      <c r="AP10" s="9">
        <f>IF(L$6="","","Extra "&amp;L$6)</f>
        <v/>
      </c>
      <c r="AQ10" s="9">
        <f>IF(M$6="","","Extra "&amp;M$6)</f>
        <v/>
      </c>
      <c r="AR10" s="9">
        <f>IF(N$6="","","Extra "&amp;N$6)</f>
        <v/>
      </c>
      <c r="AS10" s="9">
        <f>IF(O$6="","","Extra "&amp;O$6)</f>
        <v/>
      </c>
      <c r="AT10" s="9">
        <f>IF(P$6="","","Extra "&amp;P$6)</f>
        <v/>
      </c>
      <c r="AU10" s="9">
        <f>IF(Q$6="","","Extra "&amp;Q$6)</f>
        <v/>
      </c>
      <c r="AV10" s="9">
        <f>IF(R$6="","","Extra "&amp;R$6)</f>
        <v/>
      </c>
    </row>
    <row r="11">
      <c r="B11" s="15" t="n">
        <v>0</v>
      </c>
      <c r="C11" s="14">
        <f>Deudas!$D$7</f>
        <v/>
      </c>
      <c r="D11" s="12" t="n">
        <v>0</v>
      </c>
      <c r="E11" s="12" t="n">
        <v>0</v>
      </c>
      <c r="F11" s="12" t="n">
        <v>0</v>
      </c>
      <c r="G11" s="20">
        <f>SUM(I11:R11)</f>
        <v/>
      </c>
      <c r="I11" s="12">
        <f>I$9</f>
        <v/>
      </c>
      <c r="J11" s="12">
        <f>J$9</f>
        <v/>
      </c>
      <c r="K11" s="12">
        <f>K$9</f>
        <v/>
      </c>
      <c r="L11" s="12">
        <f>L$9</f>
        <v/>
      </c>
      <c r="M11" s="12">
        <f>M$9</f>
        <v/>
      </c>
      <c r="N11" s="12">
        <f>N$9</f>
        <v/>
      </c>
      <c r="O11" s="12">
        <f>O$9</f>
        <v/>
      </c>
      <c r="P11" s="12">
        <f>P$9</f>
        <v/>
      </c>
      <c r="Q11" s="12">
        <f>Q$9</f>
        <v/>
      </c>
      <c r="R11" s="12">
        <f>R$9</f>
        <v/>
      </c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  <c r="AL11" s="12" t="n"/>
      <c r="AM11" s="12" t="n"/>
      <c r="AN11" s="12" t="n"/>
      <c r="AO11" s="12" t="n"/>
      <c r="AP11" s="12" t="n"/>
      <c r="AQ11" s="12" t="n"/>
      <c r="AR11" s="12" t="n"/>
      <c r="AS11" s="12" t="n"/>
      <c r="AT11" s="12" t="n"/>
      <c r="AU11" s="12" t="n"/>
      <c r="AV11" s="12" t="n"/>
    </row>
    <row r="12">
      <c r="B12" s="15">
        <f>IF(B11="","",IF(G11&gt;0.004,B11+1,""))</f>
        <v/>
      </c>
      <c r="C12" s="14">
        <f>IF($B12="","",EDATE(Deudas!$D$7,$B12))</f>
        <v/>
      </c>
      <c r="D12" s="12">
        <f>IF($B12="","",SUM($AC12:$AV12))</f>
        <v/>
      </c>
      <c r="E12" s="12">
        <f>IF($B12="","",SUM($S12:$AB12))</f>
        <v/>
      </c>
      <c r="F12" s="12">
        <f>IF($B12="","",D12-E12)</f>
        <v/>
      </c>
      <c r="G12" s="20">
        <f>IF($B12="","",SUM($I12:$R12))</f>
        <v/>
      </c>
      <c r="I12" s="12">
        <f>IF($B12="","",ROUND(I11+S12-AC12-AM12,2))</f>
        <v/>
      </c>
      <c r="J12" s="12">
        <f>IF($B12="","",ROUND(J11+T12-AD12-AN12,2))</f>
        <v/>
      </c>
      <c r="K12" s="12">
        <f>IF($B12="","",ROUND(K11+U12-AE12-AO12,2))</f>
        <v/>
      </c>
      <c r="L12" s="12">
        <f>IF($B12="","",ROUND(L11+V12-AF12-AP12,2))</f>
        <v/>
      </c>
      <c r="M12" s="12">
        <f>IF($B12="","",ROUND(M11+W12-AG12-AQ12,2))</f>
        <v/>
      </c>
      <c r="N12" s="12">
        <f>IF($B12="","",ROUND(N11+X12-AH12-AR12,2))</f>
        <v/>
      </c>
      <c r="O12" s="12">
        <f>IF($B12="","",ROUND(O11+Y12-AI12-AS12,2))</f>
        <v/>
      </c>
      <c r="P12" s="12">
        <f>IF($B12="","",ROUND(P11+Z12-AJ12-AT12,2))</f>
        <v/>
      </c>
      <c r="Q12" s="12">
        <f>IF($B12="","",ROUND(Q11+AA12-AK12-AU12,2))</f>
        <v/>
      </c>
      <c r="R12" s="12">
        <f>IF($B12="","",ROUND(R11+AB12-AL12-AV12,2))</f>
        <v/>
      </c>
      <c r="S12" s="12">
        <f>IF($B12="","",ROUND(I11*I$7,2))</f>
        <v/>
      </c>
      <c r="T12" s="12">
        <f>IF($B12="","",ROUND(J11*J$7,2))</f>
        <v/>
      </c>
      <c r="U12" s="12">
        <f>IF($B12="","",ROUND(K11*K$7,2))</f>
        <v/>
      </c>
      <c r="V12" s="12">
        <f>IF($B12="","",ROUND(L11*L$7,2))</f>
        <v/>
      </c>
      <c r="W12" s="12">
        <f>IF($B12="","",ROUND(M11*M$7,2))</f>
        <v/>
      </c>
      <c r="X12" s="12">
        <f>IF($B12="","",ROUND(N11*N$7,2))</f>
        <v/>
      </c>
      <c r="Y12" s="12">
        <f>IF($B12="","",ROUND(O11*O$7,2))</f>
        <v/>
      </c>
      <c r="Z12" s="12">
        <f>IF($B12="","",ROUND(P11*P$7,2))</f>
        <v/>
      </c>
      <c r="AA12" s="12">
        <f>IF($B12="","",ROUND(Q11*Q$7,2))</f>
        <v/>
      </c>
      <c r="AB12" s="12">
        <f>IF($B12="","",ROUND(R11*R$7,2))</f>
        <v/>
      </c>
      <c r="AC12" s="12">
        <f>IF($B12="","",MIN(I$8,I11+S12))</f>
        <v/>
      </c>
      <c r="AD12" s="12">
        <f>IF($B12="","",MIN(J$8,J11+T12))</f>
        <v/>
      </c>
      <c r="AE12" s="12">
        <f>IF($B12="","",MIN(K$8,K11+U12))</f>
        <v/>
      </c>
      <c r="AF12" s="12">
        <f>IF($B12="","",MIN(L$8,L11+V12))</f>
        <v/>
      </c>
      <c r="AG12" s="12">
        <f>IF($B12="","",MIN(M$8,M11+W12))</f>
        <v/>
      </c>
      <c r="AH12" s="12">
        <f>IF($B12="","",MIN(N$8,N11+X12))</f>
        <v/>
      </c>
      <c r="AI12" s="12">
        <f>IF($B12="","",MIN(O$8,O11+Y12))</f>
        <v/>
      </c>
      <c r="AJ12" s="12">
        <f>IF($B12="","",MIN(P$8,P11+Z12))</f>
        <v/>
      </c>
      <c r="AK12" s="12">
        <f>IF($B12="","",MIN(Q$8,Q11+AA12))</f>
        <v/>
      </c>
      <c r="AL12" s="12">
        <f>IF($B12="","",MIN(R$8,R11+AB12))</f>
        <v/>
      </c>
      <c r="AM12" s="12">
        <f>IF($B12="","",ROUND(MIN(I11+S12-AC12,MAX(0,Deudas!$D$8-SUM($AC12:$AL12))),2))</f>
        <v/>
      </c>
      <c r="AN12" s="12">
        <f>IF($B12="","",ROUND(MIN(J11+T12-AD12,MAX(0,Deudas!$D$8-SUM($AC12:$AL12)-SUM($AM12:AM12))),2))</f>
        <v/>
      </c>
      <c r="AO12" s="12">
        <f>IF($B12="","",ROUND(MIN(K11+U12-AE12,MAX(0,Deudas!$D$8-SUM($AC12:$AL12)-SUM($AM12:AN12))),2))</f>
        <v/>
      </c>
      <c r="AP12" s="12">
        <f>IF($B12="","",ROUND(MIN(L11+V12-AF12,MAX(0,Deudas!$D$8-SUM($AC12:$AL12)-SUM($AM12:AO12))),2))</f>
        <v/>
      </c>
      <c r="AQ12" s="12">
        <f>IF($B12="","",ROUND(MIN(M11+W12-AG12,MAX(0,Deudas!$D$8-SUM($AC12:$AL12)-SUM($AM12:AP12))),2))</f>
        <v/>
      </c>
      <c r="AR12" s="12">
        <f>IF($B12="","",ROUND(MIN(N11+X12-AH12,MAX(0,Deudas!$D$8-SUM($AC12:$AL12)-SUM($AM12:AQ12))),2))</f>
        <v/>
      </c>
      <c r="AS12" s="12">
        <f>IF($B12="","",ROUND(MIN(O11+Y12-AI12,MAX(0,Deudas!$D$8-SUM($AC12:$AL12)-SUM($AM12:AR12))),2))</f>
        <v/>
      </c>
      <c r="AT12" s="12">
        <f>IF($B12="","",ROUND(MIN(P11+Z12-AJ12,MAX(0,Deudas!$D$8-SUM($AC12:$AL12)-SUM($AM12:AS12))),2))</f>
        <v/>
      </c>
      <c r="AU12" s="12">
        <f>IF($B12="","",ROUND(MIN(Q11+AA12-AK12,MAX(0,Deudas!$D$8-SUM($AC12:$AL12)-SUM($AM12:AT12))),2))</f>
        <v/>
      </c>
      <c r="AV12" s="12">
        <f>IF($B12="","",ROUND(MIN(R11+AB12-AL12,MAX(0,Deudas!$D$8-SUM($AC12:$AL12)-SUM($AM12:AU12))),2))</f>
        <v/>
      </c>
    </row>
    <row r="13">
      <c r="B13" s="15">
        <f>IF(B12="","",IF(G12&gt;0.004,B12+1,""))</f>
        <v/>
      </c>
      <c r="C13" s="14">
        <f>IF($B13="","",EDATE(Deudas!$D$7,$B13))</f>
        <v/>
      </c>
      <c r="D13" s="12">
        <f>IF($B13="","",SUM($AC13:$AV13))</f>
        <v/>
      </c>
      <c r="E13" s="12">
        <f>IF($B13="","",SUM($S13:$AB13))</f>
        <v/>
      </c>
      <c r="F13" s="12">
        <f>IF($B13="","",D13-E13)</f>
        <v/>
      </c>
      <c r="G13" s="20">
        <f>IF($B13="","",SUM($I13:$R13))</f>
        <v/>
      </c>
      <c r="I13" s="12">
        <f>IF($B13="","",ROUND(I12+S13-AC13-AM13,2))</f>
        <v/>
      </c>
      <c r="J13" s="12">
        <f>IF($B13="","",ROUND(J12+T13-AD13-AN13,2))</f>
        <v/>
      </c>
      <c r="K13" s="12">
        <f>IF($B13="","",ROUND(K12+U13-AE13-AO13,2))</f>
        <v/>
      </c>
      <c r="L13" s="12">
        <f>IF($B13="","",ROUND(L12+V13-AF13-AP13,2))</f>
        <v/>
      </c>
      <c r="M13" s="12">
        <f>IF($B13="","",ROUND(M12+W13-AG13-AQ13,2))</f>
        <v/>
      </c>
      <c r="N13" s="12">
        <f>IF($B13="","",ROUND(N12+X13-AH13-AR13,2))</f>
        <v/>
      </c>
      <c r="O13" s="12">
        <f>IF($B13="","",ROUND(O12+Y13-AI13-AS13,2))</f>
        <v/>
      </c>
      <c r="P13" s="12">
        <f>IF($B13="","",ROUND(P12+Z13-AJ13-AT13,2))</f>
        <v/>
      </c>
      <c r="Q13" s="12">
        <f>IF($B13="","",ROUND(Q12+AA13-AK13-AU13,2))</f>
        <v/>
      </c>
      <c r="R13" s="12">
        <f>IF($B13="","",ROUND(R12+AB13-AL13-AV13,2))</f>
        <v/>
      </c>
      <c r="S13" s="12">
        <f>IF($B13="","",ROUND(I12*I$7,2))</f>
        <v/>
      </c>
      <c r="T13" s="12">
        <f>IF($B13="","",ROUND(J12*J$7,2))</f>
        <v/>
      </c>
      <c r="U13" s="12">
        <f>IF($B13="","",ROUND(K12*K$7,2))</f>
        <v/>
      </c>
      <c r="V13" s="12">
        <f>IF($B13="","",ROUND(L12*L$7,2))</f>
        <v/>
      </c>
      <c r="W13" s="12">
        <f>IF($B13="","",ROUND(M12*M$7,2))</f>
        <v/>
      </c>
      <c r="X13" s="12">
        <f>IF($B13="","",ROUND(N12*N$7,2))</f>
        <v/>
      </c>
      <c r="Y13" s="12">
        <f>IF($B13="","",ROUND(O12*O$7,2))</f>
        <v/>
      </c>
      <c r="Z13" s="12">
        <f>IF($B13="","",ROUND(P12*P$7,2))</f>
        <v/>
      </c>
      <c r="AA13" s="12">
        <f>IF($B13="","",ROUND(Q12*Q$7,2))</f>
        <v/>
      </c>
      <c r="AB13" s="12">
        <f>IF($B13="","",ROUND(R12*R$7,2))</f>
        <v/>
      </c>
      <c r="AC13" s="12">
        <f>IF($B13="","",MIN(I$8,I12+S13))</f>
        <v/>
      </c>
      <c r="AD13" s="12">
        <f>IF($B13="","",MIN(J$8,J12+T13))</f>
        <v/>
      </c>
      <c r="AE13" s="12">
        <f>IF($B13="","",MIN(K$8,K12+U13))</f>
        <v/>
      </c>
      <c r="AF13" s="12">
        <f>IF($B13="","",MIN(L$8,L12+V13))</f>
        <v/>
      </c>
      <c r="AG13" s="12">
        <f>IF($B13="","",MIN(M$8,M12+W13))</f>
        <v/>
      </c>
      <c r="AH13" s="12">
        <f>IF($B13="","",MIN(N$8,N12+X13))</f>
        <v/>
      </c>
      <c r="AI13" s="12">
        <f>IF($B13="","",MIN(O$8,O12+Y13))</f>
        <v/>
      </c>
      <c r="AJ13" s="12">
        <f>IF($B13="","",MIN(P$8,P12+Z13))</f>
        <v/>
      </c>
      <c r="AK13" s="12">
        <f>IF($B13="","",MIN(Q$8,Q12+AA13))</f>
        <v/>
      </c>
      <c r="AL13" s="12">
        <f>IF($B13="","",MIN(R$8,R12+AB13))</f>
        <v/>
      </c>
      <c r="AM13" s="12">
        <f>IF($B13="","",ROUND(MIN(I12+S13-AC13,MAX(0,Deudas!$D$8-SUM($AC13:$AL13))),2))</f>
        <v/>
      </c>
      <c r="AN13" s="12">
        <f>IF($B13="","",ROUND(MIN(J12+T13-AD13,MAX(0,Deudas!$D$8-SUM($AC13:$AL13)-SUM($AM13:AM13))),2))</f>
        <v/>
      </c>
      <c r="AO13" s="12">
        <f>IF($B13="","",ROUND(MIN(K12+U13-AE13,MAX(0,Deudas!$D$8-SUM($AC13:$AL13)-SUM($AM13:AN13))),2))</f>
        <v/>
      </c>
      <c r="AP13" s="12">
        <f>IF($B13="","",ROUND(MIN(L12+V13-AF13,MAX(0,Deudas!$D$8-SUM($AC13:$AL13)-SUM($AM13:AO13))),2))</f>
        <v/>
      </c>
      <c r="AQ13" s="12">
        <f>IF($B13="","",ROUND(MIN(M12+W13-AG13,MAX(0,Deudas!$D$8-SUM($AC13:$AL13)-SUM($AM13:AP13))),2))</f>
        <v/>
      </c>
      <c r="AR13" s="12">
        <f>IF($B13="","",ROUND(MIN(N12+X13-AH13,MAX(0,Deudas!$D$8-SUM($AC13:$AL13)-SUM($AM13:AQ13))),2))</f>
        <v/>
      </c>
      <c r="AS13" s="12">
        <f>IF($B13="","",ROUND(MIN(O12+Y13-AI13,MAX(0,Deudas!$D$8-SUM($AC13:$AL13)-SUM($AM13:AR13))),2))</f>
        <v/>
      </c>
      <c r="AT13" s="12">
        <f>IF($B13="","",ROUND(MIN(P12+Z13-AJ13,MAX(0,Deudas!$D$8-SUM($AC13:$AL13)-SUM($AM13:AS13))),2))</f>
        <v/>
      </c>
      <c r="AU13" s="12">
        <f>IF($B13="","",ROUND(MIN(Q12+AA13-AK13,MAX(0,Deudas!$D$8-SUM($AC13:$AL13)-SUM($AM13:AT13))),2))</f>
        <v/>
      </c>
      <c r="AV13" s="12">
        <f>IF($B13="","",ROUND(MIN(R12+AB13-AL13,MAX(0,Deudas!$D$8-SUM($AC13:$AL13)-SUM($AM13:AU13))),2))</f>
        <v/>
      </c>
    </row>
    <row r="14">
      <c r="B14" s="15">
        <f>IF(B13="","",IF(G13&gt;0.004,B13+1,""))</f>
        <v/>
      </c>
      <c r="C14" s="14">
        <f>IF($B14="","",EDATE(Deudas!$D$7,$B14))</f>
        <v/>
      </c>
      <c r="D14" s="12">
        <f>IF($B14="","",SUM($AC14:$AV14))</f>
        <v/>
      </c>
      <c r="E14" s="12">
        <f>IF($B14="","",SUM($S14:$AB14))</f>
        <v/>
      </c>
      <c r="F14" s="12">
        <f>IF($B14="","",D14-E14)</f>
        <v/>
      </c>
      <c r="G14" s="20">
        <f>IF($B14="","",SUM($I14:$R14))</f>
        <v/>
      </c>
      <c r="I14" s="12">
        <f>IF($B14="","",ROUND(I13+S14-AC14-AM14,2))</f>
        <v/>
      </c>
      <c r="J14" s="12">
        <f>IF($B14="","",ROUND(J13+T14-AD14-AN14,2))</f>
        <v/>
      </c>
      <c r="K14" s="12">
        <f>IF($B14="","",ROUND(K13+U14-AE14-AO14,2))</f>
        <v/>
      </c>
      <c r="L14" s="12">
        <f>IF($B14="","",ROUND(L13+V14-AF14-AP14,2))</f>
        <v/>
      </c>
      <c r="M14" s="12">
        <f>IF($B14="","",ROUND(M13+W14-AG14-AQ14,2))</f>
        <v/>
      </c>
      <c r="N14" s="12">
        <f>IF($B14="","",ROUND(N13+X14-AH14-AR14,2))</f>
        <v/>
      </c>
      <c r="O14" s="12">
        <f>IF($B14="","",ROUND(O13+Y14-AI14-AS14,2))</f>
        <v/>
      </c>
      <c r="P14" s="12">
        <f>IF($B14="","",ROUND(P13+Z14-AJ14-AT14,2))</f>
        <v/>
      </c>
      <c r="Q14" s="12">
        <f>IF($B14="","",ROUND(Q13+AA14-AK14-AU14,2))</f>
        <v/>
      </c>
      <c r="R14" s="12">
        <f>IF($B14="","",ROUND(R13+AB14-AL14-AV14,2))</f>
        <v/>
      </c>
      <c r="S14" s="12">
        <f>IF($B14="","",ROUND(I13*I$7,2))</f>
        <v/>
      </c>
      <c r="T14" s="12">
        <f>IF($B14="","",ROUND(J13*J$7,2))</f>
        <v/>
      </c>
      <c r="U14" s="12">
        <f>IF($B14="","",ROUND(K13*K$7,2))</f>
        <v/>
      </c>
      <c r="V14" s="12">
        <f>IF($B14="","",ROUND(L13*L$7,2))</f>
        <v/>
      </c>
      <c r="W14" s="12">
        <f>IF($B14="","",ROUND(M13*M$7,2))</f>
        <v/>
      </c>
      <c r="X14" s="12">
        <f>IF($B14="","",ROUND(N13*N$7,2))</f>
        <v/>
      </c>
      <c r="Y14" s="12">
        <f>IF($B14="","",ROUND(O13*O$7,2))</f>
        <v/>
      </c>
      <c r="Z14" s="12">
        <f>IF($B14="","",ROUND(P13*P$7,2))</f>
        <v/>
      </c>
      <c r="AA14" s="12">
        <f>IF($B14="","",ROUND(Q13*Q$7,2))</f>
        <v/>
      </c>
      <c r="AB14" s="12">
        <f>IF($B14="","",ROUND(R13*R$7,2))</f>
        <v/>
      </c>
      <c r="AC14" s="12">
        <f>IF($B14="","",MIN(I$8,I13+S14))</f>
        <v/>
      </c>
      <c r="AD14" s="12">
        <f>IF($B14="","",MIN(J$8,J13+T14))</f>
        <v/>
      </c>
      <c r="AE14" s="12">
        <f>IF($B14="","",MIN(K$8,K13+U14))</f>
        <v/>
      </c>
      <c r="AF14" s="12">
        <f>IF($B14="","",MIN(L$8,L13+V14))</f>
        <v/>
      </c>
      <c r="AG14" s="12">
        <f>IF($B14="","",MIN(M$8,M13+W14))</f>
        <v/>
      </c>
      <c r="AH14" s="12">
        <f>IF($B14="","",MIN(N$8,N13+X14))</f>
        <v/>
      </c>
      <c r="AI14" s="12">
        <f>IF($B14="","",MIN(O$8,O13+Y14))</f>
        <v/>
      </c>
      <c r="AJ14" s="12">
        <f>IF($B14="","",MIN(P$8,P13+Z14))</f>
        <v/>
      </c>
      <c r="AK14" s="12">
        <f>IF($B14="","",MIN(Q$8,Q13+AA14))</f>
        <v/>
      </c>
      <c r="AL14" s="12">
        <f>IF($B14="","",MIN(R$8,R13+AB14))</f>
        <v/>
      </c>
      <c r="AM14" s="12">
        <f>IF($B14="","",ROUND(MIN(I13+S14-AC14,MAX(0,Deudas!$D$8-SUM($AC14:$AL14))),2))</f>
        <v/>
      </c>
      <c r="AN14" s="12">
        <f>IF($B14="","",ROUND(MIN(J13+T14-AD14,MAX(0,Deudas!$D$8-SUM($AC14:$AL14)-SUM($AM14:AM14))),2))</f>
        <v/>
      </c>
      <c r="AO14" s="12">
        <f>IF($B14="","",ROUND(MIN(K13+U14-AE14,MAX(0,Deudas!$D$8-SUM($AC14:$AL14)-SUM($AM14:AN14))),2))</f>
        <v/>
      </c>
      <c r="AP14" s="12">
        <f>IF($B14="","",ROUND(MIN(L13+V14-AF14,MAX(0,Deudas!$D$8-SUM($AC14:$AL14)-SUM($AM14:AO14))),2))</f>
        <v/>
      </c>
      <c r="AQ14" s="12">
        <f>IF($B14="","",ROUND(MIN(M13+W14-AG14,MAX(0,Deudas!$D$8-SUM($AC14:$AL14)-SUM($AM14:AP14))),2))</f>
        <v/>
      </c>
      <c r="AR14" s="12">
        <f>IF($B14="","",ROUND(MIN(N13+X14-AH14,MAX(0,Deudas!$D$8-SUM($AC14:$AL14)-SUM($AM14:AQ14))),2))</f>
        <v/>
      </c>
      <c r="AS14" s="12">
        <f>IF($B14="","",ROUND(MIN(O13+Y14-AI14,MAX(0,Deudas!$D$8-SUM($AC14:$AL14)-SUM($AM14:AR14))),2))</f>
        <v/>
      </c>
      <c r="AT14" s="12">
        <f>IF($B14="","",ROUND(MIN(P13+Z14-AJ14,MAX(0,Deudas!$D$8-SUM($AC14:$AL14)-SUM($AM14:AS14))),2))</f>
        <v/>
      </c>
      <c r="AU14" s="12">
        <f>IF($B14="","",ROUND(MIN(Q13+AA14-AK14,MAX(0,Deudas!$D$8-SUM($AC14:$AL14)-SUM($AM14:AT14))),2))</f>
        <v/>
      </c>
      <c r="AV14" s="12">
        <f>IF($B14="","",ROUND(MIN(R13+AB14-AL14,MAX(0,Deudas!$D$8-SUM($AC14:$AL14)-SUM($AM14:AU14))),2))</f>
        <v/>
      </c>
    </row>
    <row r="15">
      <c r="B15" s="15">
        <f>IF(B14="","",IF(G14&gt;0.004,B14+1,""))</f>
        <v/>
      </c>
      <c r="C15" s="14">
        <f>IF($B15="","",EDATE(Deudas!$D$7,$B15))</f>
        <v/>
      </c>
      <c r="D15" s="12">
        <f>IF($B15="","",SUM($AC15:$AV15))</f>
        <v/>
      </c>
      <c r="E15" s="12">
        <f>IF($B15="","",SUM($S15:$AB15))</f>
        <v/>
      </c>
      <c r="F15" s="12">
        <f>IF($B15="","",D15-E15)</f>
        <v/>
      </c>
      <c r="G15" s="20">
        <f>IF($B15="","",SUM($I15:$R15))</f>
        <v/>
      </c>
      <c r="I15" s="12">
        <f>IF($B15="","",ROUND(I14+S15-AC15-AM15,2))</f>
        <v/>
      </c>
      <c r="J15" s="12">
        <f>IF($B15="","",ROUND(J14+T15-AD15-AN15,2))</f>
        <v/>
      </c>
      <c r="K15" s="12">
        <f>IF($B15="","",ROUND(K14+U15-AE15-AO15,2))</f>
        <v/>
      </c>
      <c r="L15" s="12">
        <f>IF($B15="","",ROUND(L14+V15-AF15-AP15,2))</f>
        <v/>
      </c>
      <c r="M15" s="12">
        <f>IF($B15="","",ROUND(M14+W15-AG15-AQ15,2))</f>
        <v/>
      </c>
      <c r="N15" s="12">
        <f>IF($B15="","",ROUND(N14+X15-AH15-AR15,2))</f>
        <v/>
      </c>
      <c r="O15" s="12">
        <f>IF($B15="","",ROUND(O14+Y15-AI15-AS15,2))</f>
        <v/>
      </c>
      <c r="P15" s="12">
        <f>IF($B15="","",ROUND(P14+Z15-AJ15-AT15,2))</f>
        <v/>
      </c>
      <c r="Q15" s="12">
        <f>IF($B15="","",ROUND(Q14+AA15-AK15-AU15,2))</f>
        <v/>
      </c>
      <c r="R15" s="12">
        <f>IF($B15="","",ROUND(R14+AB15-AL15-AV15,2))</f>
        <v/>
      </c>
      <c r="S15" s="12">
        <f>IF($B15="","",ROUND(I14*I$7,2))</f>
        <v/>
      </c>
      <c r="T15" s="12">
        <f>IF($B15="","",ROUND(J14*J$7,2))</f>
        <v/>
      </c>
      <c r="U15" s="12">
        <f>IF($B15="","",ROUND(K14*K$7,2))</f>
        <v/>
      </c>
      <c r="V15" s="12">
        <f>IF($B15="","",ROUND(L14*L$7,2))</f>
        <v/>
      </c>
      <c r="W15" s="12">
        <f>IF($B15="","",ROUND(M14*M$7,2))</f>
        <v/>
      </c>
      <c r="X15" s="12">
        <f>IF($B15="","",ROUND(N14*N$7,2))</f>
        <v/>
      </c>
      <c r="Y15" s="12">
        <f>IF($B15="","",ROUND(O14*O$7,2))</f>
        <v/>
      </c>
      <c r="Z15" s="12">
        <f>IF($B15="","",ROUND(P14*P$7,2))</f>
        <v/>
      </c>
      <c r="AA15" s="12">
        <f>IF($B15="","",ROUND(Q14*Q$7,2))</f>
        <v/>
      </c>
      <c r="AB15" s="12">
        <f>IF($B15="","",ROUND(R14*R$7,2))</f>
        <v/>
      </c>
      <c r="AC15" s="12">
        <f>IF($B15="","",MIN(I$8,I14+S15))</f>
        <v/>
      </c>
      <c r="AD15" s="12">
        <f>IF($B15="","",MIN(J$8,J14+T15))</f>
        <v/>
      </c>
      <c r="AE15" s="12">
        <f>IF($B15="","",MIN(K$8,K14+U15))</f>
        <v/>
      </c>
      <c r="AF15" s="12">
        <f>IF($B15="","",MIN(L$8,L14+V15))</f>
        <v/>
      </c>
      <c r="AG15" s="12">
        <f>IF($B15="","",MIN(M$8,M14+W15))</f>
        <v/>
      </c>
      <c r="AH15" s="12">
        <f>IF($B15="","",MIN(N$8,N14+X15))</f>
        <v/>
      </c>
      <c r="AI15" s="12">
        <f>IF($B15="","",MIN(O$8,O14+Y15))</f>
        <v/>
      </c>
      <c r="AJ15" s="12">
        <f>IF($B15="","",MIN(P$8,P14+Z15))</f>
        <v/>
      </c>
      <c r="AK15" s="12">
        <f>IF($B15="","",MIN(Q$8,Q14+AA15))</f>
        <v/>
      </c>
      <c r="AL15" s="12">
        <f>IF($B15="","",MIN(R$8,R14+AB15))</f>
        <v/>
      </c>
      <c r="AM15" s="12">
        <f>IF($B15="","",ROUND(MIN(I14+S15-AC15,MAX(0,Deudas!$D$8-SUM($AC15:$AL15))),2))</f>
        <v/>
      </c>
      <c r="AN15" s="12">
        <f>IF($B15="","",ROUND(MIN(J14+T15-AD15,MAX(0,Deudas!$D$8-SUM($AC15:$AL15)-SUM($AM15:AM15))),2))</f>
        <v/>
      </c>
      <c r="AO15" s="12">
        <f>IF($B15="","",ROUND(MIN(K14+U15-AE15,MAX(0,Deudas!$D$8-SUM($AC15:$AL15)-SUM($AM15:AN15))),2))</f>
        <v/>
      </c>
      <c r="AP15" s="12">
        <f>IF($B15="","",ROUND(MIN(L14+V15-AF15,MAX(0,Deudas!$D$8-SUM($AC15:$AL15)-SUM($AM15:AO15))),2))</f>
        <v/>
      </c>
      <c r="AQ15" s="12">
        <f>IF($B15="","",ROUND(MIN(M14+W15-AG15,MAX(0,Deudas!$D$8-SUM($AC15:$AL15)-SUM($AM15:AP15))),2))</f>
        <v/>
      </c>
      <c r="AR15" s="12">
        <f>IF($B15="","",ROUND(MIN(N14+X15-AH15,MAX(0,Deudas!$D$8-SUM($AC15:$AL15)-SUM($AM15:AQ15))),2))</f>
        <v/>
      </c>
      <c r="AS15" s="12">
        <f>IF($B15="","",ROUND(MIN(O14+Y15-AI15,MAX(0,Deudas!$D$8-SUM($AC15:$AL15)-SUM($AM15:AR15))),2))</f>
        <v/>
      </c>
      <c r="AT15" s="12">
        <f>IF($B15="","",ROUND(MIN(P14+Z15-AJ15,MAX(0,Deudas!$D$8-SUM($AC15:$AL15)-SUM($AM15:AS15))),2))</f>
        <v/>
      </c>
      <c r="AU15" s="12">
        <f>IF($B15="","",ROUND(MIN(Q14+AA15-AK15,MAX(0,Deudas!$D$8-SUM($AC15:$AL15)-SUM($AM15:AT15))),2))</f>
        <v/>
      </c>
      <c r="AV15" s="12">
        <f>IF($B15="","",ROUND(MIN(R14+AB15-AL15,MAX(0,Deudas!$D$8-SUM($AC15:$AL15)-SUM($AM15:AU15))),2))</f>
        <v/>
      </c>
    </row>
    <row r="16">
      <c r="B16" s="15">
        <f>IF(B15="","",IF(G15&gt;0.004,B15+1,""))</f>
        <v/>
      </c>
      <c r="C16" s="14">
        <f>IF($B16="","",EDATE(Deudas!$D$7,$B16))</f>
        <v/>
      </c>
      <c r="D16" s="12">
        <f>IF($B16="","",SUM($AC16:$AV16))</f>
        <v/>
      </c>
      <c r="E16" s="12">
        <f>IF($B16="","",SUM($S16:$AB16))</f>
        <v/>
      </c>
      <c r="F16" s="12">
        <f>IF($B16="","",D16-E16)</f>
        <v/>
      </c>
      <c r="G16" s="20">
        <f>IF($B16="","",SUM($I16:$R16))</f>
        <v/>
      </c>
      <c r="I16" s="12">
        <f>IF($B16="","",ROUND(I15+S16-AC16-AM16,2))</f>
        <v/>
      </c>
      <c r="J16" s="12">
        <f>IF($B16="","",ROUND(J15+T16-AD16-AN16,2))</f>
        <v/>
      </c>
      <c r="K16" s="12">
        <f>IF($B16="","",ROUND(K15+U16-AE16-AO16,2))</f>
        <v/>
      </c>
      <c r="L16" s="12">
        <f>IF($B16="","",ROUND(L15+V16-AF16-AP16,2))</f>
        <v/>
      </c>
      <c r="M16" s="12">
        <f>IF($B16="","",ROUND(M15+W16-AG16-AQ16,2))</f>
        <v/>
      </c>
      <c r="N16" s="12">
        <f>IF($B16="","",ROUND(N15+X16-AH16-AR16,2))</f>
        <v/>
      </c>
      <c r="O16" s="12">
        <f>IF($B16="","",ROUND(O15+Y16-AI16-AS16,2))</f>
        <v/>
      </c>
      <c r="P16" s="12">
        <f>IF($B16="","",ROUND(P15+Z16-AJ16-AT16,2))</f>
        <v/>
      </c>
      <c r="Q16" s="12">
        <f>IF($B16="","",ROUND(Q15+AA16-AK16-AU16,2))</f>
        <v/>
      </c>
      <c r="R16" s="12">
        <f>IF($B16="","",ROUND(R15+AB16-AL16-AV16,2))</f>
        <v/>
      </c>
      <c r="S16" s="12">
        <f>IF($B16="","",ROUND(I15*I$7,2))</f>
        <v/>
      </c>
      <c r="T16" s="12">
        <f>IF($B16="","",ROUND(J15*J$7,2))</f>
        <v/>
      </c>
      <c r="U16" s="12">
        <f>IF($B16="","",ROUND(K15*K$7,2))</f>
        <v/>
      </c>
      <c r="V16" s="12">
        <f>IF($B16="","",ROUND(L15*L$7,2))</f>
        <v/>
      </c>
      <c r="W16" s="12">
        <f>IF($B16="","",ROUND(M15*M$7,2))</f>
        <v/>
      </c>
      <c r="X16" s="12">
        <f>IF($B16="","",ROUND(N15*N$7,2))</f>
        <v/>
      </c>
      <c r="Y16" s="12">
        <f>IF($B16="","",ROUND(O15*O$7,2))</f>
        <v/>
      </c>
      <c r="Z16" s="12">
        <f>IF($B16="","",ROUND(P15*P$7,2))</f>
        <v/>
      </c>
      <c r="AA16" s="12">
        <f>IF($B16="","",ROUND(Q15*Q$7,2))</f>
        <v/>
      </c>
      <c r="AB16" s="12">
        <f>IF($B16="","",ROUND(R15*R$7,2))</f>
        <v/>
      </c>
      <c r="AC16" s="12">
        <f>IF($B16="","",MIN(I$8,I15+S16))</f>
        <v/>
      </c>
      <c r="AD16" s="12">
        <f>IF($B16="","",MIN(J$8,J15+T16))</f>
        <v/>
      </c>
      <c r="AE16" s="12">
        <f>IF($B16="","",MIN(K$8,K15+U16))</f>
        <v/>
      </c>
      <c r="AF16" s="12">
        <f>IF($B16="","",MIN(L$8,L15+V16))</f>
        <v/>
      </c>
      <c r="AG16" s="12">
        <f>IF($B16="","",MIN(M$8,M15+W16))</f>
        <v/>
      </c>
      <c r="AH16" s="12">
        <f>IF($B16="","",MIN(N$8,N15+X16))</f>
        <v/>
      </c>
      <c r="AI16" s="12">
        <f>IF($B16="","",MIN(O$8,O15+Y16))</f>
        <v/>
      </c>
      <c r="AJ16" s="12">
        <f>IF($B16="","",MIN(P$8,P15+Z16))</f>
        <v/>
      </c>
      <c r="AK16" s="12">
        <f>IF($B16="","",MIN(Q$8,Q15+AA16))</f>
        <v/>
      </c>
      <c r="AL16" s="12">
        <f>IF($B16="","",MIN(R$8,R15+AB16))</f>
        <v/>
      </c>
      <c r="AM16" s="12">
        <f>IF($B16="","",ROUND(MIN(I15+S16-AC16,MAX(0,Deudas!$D$8-SUM($AC16:$AL16))),2))</f>
        <v/>
      </c>
      <c r="AN16" s="12">
        <f>IF($B16="","",ROUND(MIN(J15+T16-AD16,MAX(0,Deudas!$D$8-SUM($AC16:$AL16)-SUM($AM16:AM16))),2))</f>
        <v/>
      </c>
      <c r="AO16" s="12">
        <f>IF($B16="","",ROUND(MIN(K15+U16-AE16,MAX(0,Deudas!$D$8-SUM($AC16:$AL16)-SUM($AM16:AN16))),2))</f>
        <v/>
      </c>
      <c r="AP16" s="12">
        <f>IF($B16="","",ROUND(MIN(L15+V16-AF16,MAX(0,Deudas!$D$8-SUM($AC16:$AL16)-SUM($AM16:AO16))),2))</f>
        <v/>
      </c>
      <c r="AQ16" s="12">
        <f>IF($B16="","",ROUND(MIN(M15+W16-AG16,MAX(0,Deudas!$D$8-SUM($AC16:$AL16)-SUM($AM16:AP16))),2))</f>
        <v/>
      </c>
      <c r="AR16" s="12">
        <f>IF($B16="","",ROUND(MIN(N15+X16-AH16,MAX(0,Deudas!$D$8-SUM($AC16:$AL16)-SUM($AM16:AQ16))),2))</f>
        <v/>
      </c>
      <c r="AS16" s="12">
        <f>IF($B16="","",ROUND(MIN(O15+Y16-AI16,MAX(0,Deudas!$D$8-SUM($AC16:$AL16)-SUM($AM16:AR16))),2))</f>
        <v/>
      </c>
      <c r="AT16" s="12">
        <f>IF($B16="","",ROUND(MIN(P15+Z16-AJ16,MAX(0,Deudas!$D$8-SUM($AC16:$AL16)-SUM($AM16:AS16))),2))</f>
        <v/>
      </c>
      <c r="AU16" s="12">
        <f>IF($B16="","",ROUND(MIN(Q15+AA16-AK16,MAX(0,Deudas!$D$8-SUM($AC16:$AL16)-SUM($AM16:AT16))),2))</f>
        <v/>
      </c>
      <c r="AV16" s="12">
        <f>IF($B16="","",ROUND(MIN(R15+AB16-AL16,MAX(0,Deudas!$D$8-SUM($AC16:$AL16)-SUM($AM16:AU16))),2))</f>
        <v/>
      </c>
    </row>
    <row r="17">
      <c r="B17" s="15">
        <f>IF(B16="","",IF(G16&gt;0.004,B16+1,""))</f>
        <v/>
      </c>
      <c r="C17" s="14">
        <f>IF($B17="","",EDATE(Deudas!$D$7,$B17))</f>
        <v/>
      </c>
      <c r="D17" s="12">
        <f>IF($B17="","",SUM($AC17:$AV17))</f>
        <v/>
      </c>
      <c r="E17" s="12">
        <f>IF($B17="","",SUM($S17:$AB17))</f>
        <v/>
      </c>
      <c r="F17" s="12">
        <f>IF($B17="","",D17-E17)</f>
        <v/>
      </c>
      <c r="G17" s="20">
        <f>IF($B17="","",SUM($I17:$R17))</f>
        <v/>
      </c>
      <c r="I17" s="12">
        <f>IF($B17="","",ROUND(I16+S17-AC17-AM17,2))</f>
        <v/>
      </c>
      <c r="J17" s="12">
        <f>IF($B17="","",ROUND(J16+T17-AD17-AN17,2))</f>
        <v/>
      </c>
      <c r="K17" s="12">
        <f>IF($B17="","",ROUND(K16+U17-AE17-AO17,2))</f>
        <v/>
      </c>
      <c r="L17" s="12">
        <f>IF($B17="","",ROUND(L16+V17-AF17-AP17,2))</f>
        <v/>
      </c>
      <c r="M17" s="12">
        <f>IF($B17="","",ROUND(M16+W17-AG17-AQ17,2))</f>
        <v/>
      </c>
      <c r="N17" s="12">
        <f>IF($B17="","",ROUND(N16+X17-AH17-AR17,2))</f>
        <v/>
      </c>
      <c r="O17" s="12">
        <f>IF($B17="","",ROUND(O16+Y17-AI17-AS17,2))</f>
        <v/>
      </c>
      <c r="P17" s="12">
        <f>IF($B17="","",ROUND(P16+Z17-AJ17-AT17,2))</f>
        <v/>
      </c>
      <c r="Q17" s="12">
        <f>IF($B17="","",ROUND(Q16+AA17-AK17-AU17,2))</f>
        <v/>
      </c>
      <c r="R17" s="12">
        <f>IF($B17="","",ROUND(R16+AB17-AL17-AV17,2))</f>
        <v/>
      </c>
      <c r="S17" s="12">
        <f>IF($B17="","",ROUND(I16*I$7,2))</f>
        <v/>
      </c>
      <c r="T17" s="12">
        <f>IF($B17="","",ROUND(J16*J$7,2))</f>
        <v/>
      </c>
      <c r="U17" s="12">
        <f>IF($B17="","",ROUND(K16*K$7,2))</f>
        <v/>
      </c>
      <c r="V17" s="12">
        <f>IF($B17="","",ROUND(L16*L$7,2))</f>
        <v/>
      </c>
      <c r="W17" s="12">
        <f>IF($B17="","",ROUND(M16*M$7,2))</f>
        <v/>
      </c>
      <c r="X17" s="12">
        <f>IF($B17="","",ROUND(N16*N$7,2))</f>
        <v/>
      </c>
      <c r="Y17" s="12">
        <f>IF($B17="","",ROUND(O16*O$7,2))</f>
        <v/>
      </c>
      <c r="Z17" s="12">
        <f>IF($B17="","",ROUND(P16*P$7,2))</f>
        <v/>
      </c>
      <c r="AA17" s="12">
        <f>IF($B17="","",ROUND(Q16*Q$7,2))</f>
        <v/>
      </c>
      <c r="AB17" s="12">
        <f>IF($B17="","",ROUND(R16*R$7,2))</f>
        <v/>
      </c>
      <c r="AC17" s="12">
        <f>IF($B17="","",MIN(I$8,I16+S17))</f>
        <v/>
      </c>
      <c r="AD17" s="12">
        <f>IF($B17="","",MIN(J$8,J16+T17))</f>
        <v/>
      </c>
      <c r="AE17" s="12">
        <f>IF($B17="","",MIN(K$8,K16+U17))</f>
        <v/>
      </c>
      <c r="AF17" s="12">
        <f>IF($B17="","",MIN(L$8,L16+V17))</f>
        <v/>
      </c>
      <c r="AG17" s="12">
        <f>IF($B17="","",MIN(M$8,M16+W17))</f>
        <v/>
      </c>
      <c r="AH17" s="12">
        <f>IF($B17="","",MIN(N$8,N16+X17))</f>
        <v/>
      </c>
      <c r="AI17" s="12">
        <f>IF($B17="","",MIN(O$8,O16+Y17))</f>
        <v/>
      </c>
      <c r="AJ17" s="12">
        <f>IF($B17="","",MIN(P$8,P16+Z17))</f>
        <v/>
      </c>
      <c r="AK17" s="12">
        <f>IF($B17="","",MIN(Q$8,Q16+AA17))</f>
        <v/>
      </c>
      <c r="AL17" s="12">
        <f>IF($B17="","",MIN(R$8,R16+AB17))</f>
        <v/>
      </c>
      <c r="AM17" s="12">
        <f>IF($B17="","",ROUND(MIN(I16+S17-AC17,MAX(0,Deudas!$D$8-SUM($AC17:$AL17))),2))</f>
        <v/>
      </c>
      <c r="AN17" s="12">
        <f>IF($B17="","",ROUND(MIN(J16+T17-AD17,MAX(0,Deudas!$D$8-SUM($AC17:$AL17)-SUM($AM17:AM17))),2))</f>
        <v/>
      </c>
      <c r="AO17" s="12">
        <f>IF($B17="","",ROUND(MIN(K16+U17-AE17,MAX(0,Deudas!$D$8-SUM($AC17:$AL17)-SUM($AM17:AN17))),2))</f>
        <v/>
      </c>
      <c r="AP17" s="12">
        <f>IF($B17="","",ROUND(MIN(L16+V17-AF17,MAX(0,Deudas!$D$8-SUM($AC17:$AL17)-SUM($AM17:AO17))),2))</f>
        <v/>
      </c>
      <c r="AQ17" s="12">
        <f>IF($B17="","",ROUND(MIN(M16+W17-AG17,MAX(0,Deudas!$D$8-SUM($AC17:$AL17)-SUM($AM17:AP17))),2))</f>
        <v/>
      </c>
      <c r="AR17" s="12">
        <f>IF($B17="","",ROUND(MIN(N16+X17-AH17,MAX(0,Deudas!$D$8-SUM($AC17:$AL17)-SUM($AM17:AQ17))),2))</f>
        <v/>
      </c>
      <c r="AS17" s="12">
        <f>IF($B17="","",ROUND(MIN(O16+Y17-AI17,MAX(0,Deudas!$D$8-SUM($AC17:$AL17)-SUM($AM17:AR17))),2))</f>
        <v/>
      </c>
      <c r="AT17" s="12">
        <f>IF($B17="","",ROUND(MIN(P16+Z17-AJ17,MAX(0,Deudas!$D$8-SUM($AC17:$AL17)-SUM($AM17:AS17))),2))</f>
        <v/>
      </c>
      <c r="AU17" s="12">
        <f>IF($B17="","",ROUND(MIN(Q16+AA17-AK17,MAX(0,Deudas!$D$8-SUM($AC17:$AL17)-SUM($AM17:AT17))),2))</f>
        <v/>
      </c>
      <c r="AV17" s="12">
        <f>IF($B17="","",ROUND(MIN(R16+AB17-AL17,MAX(0,Deudas!$D$8-SUM($AC17:$AL17)-SUM($AM17:AU17))),2))</f>
        <v/>
      </c>
    </row>
    <row r="18">
      <c r="B18" s="15">
        <f>IF(B17="","",IF(G17&gt;0.004,B17+1,""))</f>
        <v/>
      </c>
      <c r="C18" s="14">
        <f>IF($B18="","",EDATE(Deudas!$D$7,$B18))</f>
        <v/>
      </c>
      <c r="D18" s="12">
        <f>IF($B18="","",SUM($AC18:$AV18))</f>
        <v/>
      </c>
      <c r="E18" s="12">
        <f>IF($B18="","",SUM($S18:$AB18))</f>
        <v/>
      </c>
      <c r="F18" s="12">
        <f>IF($B18="","",D18-E18)</f>
        <v/>
      </c>
      <c r="G18" s="20">
        <f>IF($B18="","",SUM($I18:$R18))</f>
        <v/>
      </c>
      <c r="I18" s="12">
        <f>IF($B18="","",ROUND(I17+S18-AC18-AM18,2))</f>
        <v/>
      </c>
      <c r="J18" s="12">
        <f>IF($B18="","",ROUND(J17+T18-AD18-AN18,2))</f>
        <v/>
      </c>
      <c r="K18" s="12">
        <f>IF($B18="","",ROUND(K17+U18-AE18-AO18,2))</f>
        <v/>
      </c>
      <c r="L18" s="12">
        <f>IF($B18="","",ROUND(L17+V18-AF18-AP18,2))</f>
        <v/>
      </c>
      <c r="M18" s="12">
        <f>IF($B18="","",ROUND(M17+W18-AG18-AQ18,2))</f>
        <v/>
      </c>
      <c r="N18" s="12">
        <f>IF($B18="","",ROUND(N17+X18-AH18-AR18,2))</f>
        <v/>
      </c>
      <c r="O18" s="12">
        <f>IF($B18="","",ROUND(O17+Y18-AI18-AS18,2))</f>
        <v/>
      </c>
      <c r="P18" s="12">
        <f>IF($B18="","",ROUND(P17+Z18-AJ18-AT18,2))</f>
        <v/>
      </c>
      <c r="Q18" s="12">
        <f>IF($B18="","",ROUND(Q17+AA18-AK18-AU18,2))</f>
        <v/>
      </c>
      <c r="R18" s="12">
        <f>IF($B18="","",ROUND(R17+AB18-AL18-AV18,2))</f>
        <v/>
      </c>
      <c r="S18" s="12">
        <f>IF($B18="","",ROUND(I17*I$7,2))</f>
        <v/>
      </c>
      <c r="T18" s="12">
        <f>IF($B18="","",ROUND(J17*J$7,2))</f>
        <v/>
      </c>
      <c r="U18" s="12">
        <f>IF($B18="","",ROUND(K17*K$7,2))</f>
        <v/>
      </c>
      <c r="V18" s="12">
        <f>IF($B18="","",ROUND(L17*L$7,2))</f>
        <v/>
      </c>
      <c r="W18" s="12">
        <f>IF($B18="","",ROUND(M17*M$7,2))</f>
        <v/>
      </c>
      <c r="X18" s="12">
        <f>IF($B18="","",ROUND(N17*N$7,2))</f>
        <v/>
      </c>
      <c r="Y18" s="12">
        <f>IF($B18="","",ROUND(O17*O$7,2))</f>
        <v/>
      </c>
      <c r="Z18" s="12">
        <f>IF($B18="","",ROUND(P17*P$7,2))</f>
        <v/>
      </c>
      <c r="AA18" s="12">
        <f>IF($B18="","",ROUND(Q17*Q$7,2))</f>
        <v/>
      </c>
      <c r="AB18" s="12">
        <f>IF($B18="","",ROUND(R17*R$7,2))</f>
        <v/>
      </c>
      <c r="AC18" s="12">
        <f>IF($B18="","",MIN(I$8,I17+S18))</f>
        <v/>
      </c>
      <c r="AD18" s="12">
        <f>IF($B18="","",MIN(J$8,J17+T18))</f>
        <v/>
      </c>
      <c r="AE18" s="12">
        <f>IF($B18="","",MIN(K$8,K17+U18))</f>
        <v/>
      </c>
      <c r="AF18" s="12">
        <f>IF($B18="","",MIN(L$8,L17+V18))</f>
        <v/>
      </c>
      <c r="AG18" s="12">
        <f>IF($B18="","",MIN(M$8,M17+W18))</f>
        <v/>
      </c>
      <c r="AH18" s="12">
        <f>IF($B18="","",MIN(N$8,N17+X18))</f>
        <v/>
      </c>
      <c r="AI18" s="12">
        <f>IF($B18="","",MIN(O$8,O17+Y18))</f>
        <v/>
      </c>
      <c r="AJ18" s="12">
        <f>IF($B18="","",MIN(P$8,P17+Z18))</f>
        <v/>
      </c>
      <c r="AK18" s="12">
        <f>IF($B18="","",MIN(Q$8,Q17+AA18))</f>
        <v/>
      </c>
      <c r="AL18" s="12">
        <f>IF($B18="","",MIN(R$8,R17+AB18))</f>
        <v/>
      </c>
      <c r="AM18" s="12">
        <f>IF($B18="","",ROUND(MIN(I17+S18-AC18,MAX(0,Deudas!$D$8-SUM($AC18:$AL18))),2))</f>
        <v/>
      </c>
      <c r="AN18" s="12">
        <f>IF($B18="","",ROUND(MIN(J17+T18-AD18,MAX(0,Deudas!$D$8-SUM($AC18:$AL18)-SUM($AM18:AM18))),2))</f>
        <v/>
      </c>
      <c r="AO18" s="12">
        <f>IF($B18="","",ROUND(MIN(K17+U18-AE18,MAX(0,Deudas!$D$8-SUM($AC18:$AL18)-SUM($AM18:AN18))),2))</f>
        <v/>
      </c>
      <c r="AP18" s="12">
        <f>IF($B18="","",ROUND(MIN(L17+V18-AF18,MAX(0,Deudas!$D$8-SUM($AC18:$AL18)-SUM($AM18:AO18))),2))</f>
        <v/>
      </c>
      <c r="AQ18" s="12">
        <f>IF($B18="","",ROUND(MIN(M17+W18-AG18,MAX(0,Deudas!$D$8-SUM($AC18:$AL18)-SUM($AM18:AP18))),2))</f>
        <v/>
      </c>
      <c r="AR18" s="12">
        <f>IF($B18="","",ROUND(MIN(N17+X18-AH18,MAX(0,Deudas!$D$8-SUM($AC18:$AL18)-SUM($AM18:AQ18))),2))</f>
        <v/>
      </c>
      <c r="AS18" s="12">
        <f>IF($B18="","",ROUND(MIN(O17+Y18-AI18,MAX(0,Deudas!$D$8-SUM($AC18:$AL18)-SUM($AM18:AR18))),2))</f>
        <v/>
      </c>
      <c r="AT18" s="12">
        <f>IF($B18="","",ROUND(MIN(P17+Z18-AJ18,MAX(0,Deudas!$D$8-SUM($AC18:$AL18)-SUM($AM18:AS18))),2))</f>
        <v/>
      </c>
      <c r="AU18" s="12">
        <f>IF($B18="","",ROUND(MIN(Q17+AA18-AK18,MAX(0,Deudas!$D$8-SUM($AC18:$AL18)-SUM($AM18:AT18))),2))</f>
        <v/>
      </c>
      <c r="AV18" s="12">
        <f>IF($B18="","",ROUND(MIN(R17+AB18-AL18,MAX(0,Deudas!$D$8-SUM($AC18:$AL18)-SUM($AM18:AU18))),2))</f>
        <v/>
      </c>
    </row>
    <row r="19">
      <c r="B19" s="15">
        <f>IF(B18="","",IF(G18&gt;0.004,B18+1,""))</f>
        <v/>
      </c>
      <c r="C19" s="14">
        <f>IF($B19="","",EDATE(Deudas!$D$7,$B19))</f>
        <v/>
      </c>
      <c r="D19" s="12">
        <f>IF($B19="","",SUM($AC19:$AV19))</f>
        <v/>
      </c>
      <c r="E19" s="12">
        <f>IF($B19="","",SUM($S19:$AB19))</f>
        <v/>
      </c>
      <c r="F19" s="12">
        <f>IF($B19="","",D19-E19)</f>
        <v/>
      </c>
      <c r="G19" s="20">
        <f>IF($B19="","",SUM($I19:$R19))</f>
        <v/>
      </c>
      <c r="I19" s="12">
        <f>IF($B19="","",ROUND(I18+S19-AC19-AM19,2))</f>
        <v/>
      </c>
      <c r="J19" s="12">
        <f>IF($B19="","",ROUND(J18+T19-AD19-AN19,2))</f>
        <v/>
      </c>
      <c r="K19" s="12">
        <f>IF($B19="","",ROUND(K18+U19-AE19-AO19,2))</f>
        <v/>
      </c>
      <c r="L19" s="12">
        <f>IF($B19="","",ROUND(L18+V19-AF19-AP19,2))</f>
        <v/>
      </c>
      <c r="M19" s="12">
        <f>IF($B19="","",ROUND(M18+W19-AG19-AQ19,2))</f>
        <v/>
      </c>
      <c r="N19" s="12">
        <f>IF($B19="","",ROUND(N18+X19-AH19-AR19,2))</f>
        <v/>
      </c>
      <c r="O19" s="12">
        <f>IF($B19="","",ROUND(O18+Y19-AI19-AS19,2))</f>
        <v/>
      </c>
      <c r="P19" s="12">
        <f>IF($B19="","",ROUND(P18+Z19-AJ19-AT19,2))</f>
        <v/>
      </c>
      <c r="Q19" s="12">
        <f>IF($B19="","",ROUND(Q18+AA19-AK19-AU19,2))</f>
        <v/>
      </c>
      <c r="R19" s="12">
        <f>IF($B19="","",ROUND(R18+AB19-AL19-AV19,2))</f>
        <v/>
      </c>
      <c r="S19" s="12">
        <f>IF($B19="","",ROUND(I18*I$7,2))</f>
        <v/>
      </c>
      <c r="T19" s="12">
        <f>IF($B19="","",ROUND(J18*J$7,2))</f>
        <v/>
      </c>
      <c r="U19" s="12">
        <f>IF($B19="","",ROUND(K18*K$7,2))</f>
        <v/>
      </c>
      <c r="V19" s="12">
        <f>IF($B19="","",ROUND(L18*L$7,2))</f>
        <v/>
      </c>
      <c r="W19" s="12">
        <f>IF($B19="","",ROUND(M18*M$7,2))</f>
        <v/>
      </c>
      <c r="X19" s="12">
        <f>IF($B19="","",ROUND(N18*N$7,2))</f>
        <v/>
      </c>
      <c r="Y19" s="12">
        <f>IF($B19="","",ROUND(O18*O$7,2))</f>
        <v/>
      </c>
      <c r="Z19" s="12">
        <f>IF($B19="","",ROUND(P18*P$7,2))</f>
        <v/>
      </c>
      <c r="AA19" s="12">
        <f>IF($B19="","",ROUND(Q18*Q$7,2))</f>
        <v/>
      </c>
      <c r="AB19" s="12">
        <f>IF($B19="","",ROUND(R18*R$7,2))</f>
        <v/>
      </c>
      <c r="AC19" s="12">
        <f>IF($B19="","",MIN(I$8,I18+S19))</f>
        <v/>
      </c>
      <c r="AD19" s="12">
        <f>IF($B19="","",MIN(J$8,J18+T19))</f>
        <v/>
      </c>
      <c r="AE19" s="12">
        <f>IF($B19="","",MIN(K$8,K18+U19))</f>
        <v/>
      </c>
      <c r="AF19" s="12">
        <f>IF($B19="","",MIN(L$8,L18+V19))</f>
        <v/>
      </c>
      <c r="AG19" s="12">
        <f>IF($B19="","",MIN(M$8,M18+W19))</f>
        <v/>
      </c>
      <c r="AH19" s="12">
        <f>IF($B19="","",MIN(N$8,N18+X19))</f>
        <v/>
      </c>
      <c r="AI19" s="12">
        <f>IF($B19="","",MIN(O$8,O18+Y19))</f>
        <v/>
      </c>
      <c r="AJ19" s="12">
        <f>IF($B19="","",MIN(P$8,P18+Z19))</f>
        <v/>
      </c>
      <c r="AK19" s="12">
        <f>IF($B19="","",MIN(Q$8,Q18+AA19))</f>
        <v/>
      </c>
      <c r="AL19" s="12">
        <f>IF($B19="","",MIN(R$8,R18+AB19))</f>
        <v/>
      </c>
      <c r="AM19" s="12">
        <f>IF($B19="","",ROUND(MIN(I18+S19-AC19,MAX(0,Deudas!$D$8-SUM($AC19:$AL19))),2))</f>
        <v/>
      </c>
      <c r="AN19" s="12">
        <f>IF($B19="","",ROUND(MIN(J18+T19-AD19,MAX(0,Deudas!$D$8-SUM($AC19:$AL19)-SUM($AM19:AM19))),2))</f>
        <v/>
      </c>
      <c r="AO19" s="12">
        <f>IF($B19="","",ROUND(MIN(K18+U19-AE19,MAX(0,Deudas!$D$8-SUM($AC19:$AL19)-SUM($AM19:AN19))),2))</f>
        <v/>
      </c>
      <c r="AP19" s="12">
        <f>IF($B19="","",ROUND(MIN(L18+V19-AF19,MAX(0,Deudas!$D$8-SUM($AC19:$AL19)-SUM($AM19:AO19))),2))</f>
        <v/>
      </c>
      <c r="AQ19" s="12">
        <f>IF($B19="","",ROUND(MIN(M18+W19-AG19,MAX(0,Deudas!$D$8-SUM($AC19:$AL19)-SUM($AM19:AP19))),2))</f>
        <v/>
      </c>
      <c r="AR19" s="12">
        <f>IF($B19="","",ROUND(MIN(N18+X19-AH19,MAX(0,Deudas!$D$8-SUM($AC19:$AL19)-SUM($AM19:AQ19))),2))</f>
        <v/>
      </c>
      <c r="AS19" s="12">
        <f>IF($B19="","",ROUND(MIN(O18+Y19-AI19,MAX(0,Deudas!$D$8-SUM($AC19:$AL19)-SUM($AM19:AR19))),2))</f>
        <v/>
      </c>
      <c r="AT19" s="12">
        <f>IF($B19="","",ROUND(MIN(P18+Z19-AJ19,MAX(0,Deudas!$D$8-SUM($AC19:$AL19)-SUM($AM19:AS19))),2))</f>
        <v/>
      </c>
      <c r="AU19" s="12">
        <f>IF($B19="","",ROUND(MIN(Q18+AA19-AK19,MAX(0,Deudas!$D$8-SUM($AC19:$AL19)-SUM($AM19:AT19))),2))</f>
        <v/>
      </c>
      <c r="AV19" s="12">
        <f>IF($B19="","",ROUND(MIN(R18+AB19-AL19,MAX(0,Deudas!$D$8-SUM($AC19:$AL19)-SUM($AM19:AU19))),2))</f>
        <v/>
      </c>
    </row>
    <row r="20">
      <c r="B20" s="15">
        <f>IF(B19="","",IF(G19&gt;0.004,B19+1,""))</f>
        <v/>
      </c>
      <c r="C20" s="14">
        <f>IF($B20="","",EDATE(Deudas!$D$7,$B20))</f>
        <v/>
      </c>
      <c r="D20" s="12">
        <f>IF($B20="","",SUM($AC20:$AV20))</f>
        <v/>
      </c>
      <c r="E20" s="12">
        <f>IF($B20="","",SUM($S20:$AB20))</f>
        <v/>
      </c>
      <c r="F20" s="12">
        <f>IF($B20="","",D20-E20)</f>
        <v/>
      </c>
      <c r="G20" s="20">
        <f>IF($B20="","",SUM($I20:$R20))</f>
        <v/>
      </c>
      <c r="I20" s="12">
        <f>IF($B20="","",ROUND(I19+S20-AC20-AM20,2))</f>
        <v/>
      </c>
      <c r="J20" s="12">
        <f>IF($B20="","",ROUND(J19+T20-AD20-AN20,2))</f>
        <v/>
      </c>
      <c r="K20" s="12">
        <f>IF($B20="","",ROUND(K19+U20-AE20-AO20,2))</f>
        <v/>
      </c>
      <c r="L20" s="12">
        <f>IF($B20="","",ROUND(L19+V20-AF20-AP20,2))</f>
        <v/>
      </c>
      <c r="M20" s="12">
        <f>IF($B20="","",ROUND(M19+W20-AG20-AQ20,2))</f>
        <v/>
      </c>
      <c r="N20" s="12">
        <f>IF($B20="","",ROUND(N19+X20-AH20-AR20,2))</f>
        <v/>
      </c>
      <c r="O20" s="12">
        <f>IF($B20="","",ROUND(O19+Y20-AI20-AS20,2))</f>
        <v/>
      </c>
      <c r="P20" s="12">
        <f>IF($B20="","",ROUND(P19+Z20-AJ20-AT20,2))</f>
        <v/>
      </c>
      <c r="Q20" s="12">
        <f>IF($B20="","",ROUND(Q19+AA20-AK20-AU20,2))</f>
        <v/>
      </c>
      <c r="R20" s="12">
        <f>IF($B20="","",ROUND(R19+AB20-AL20-AV20,2))</f>
        <v/>
      </c>
      <c r="S20" s="12">
        <f>IF($B20="","",ROUND(I19*I$7,2))</f>
        <v/>
      </c>
      <c r="T20" s="12">
        <f>IF($B20="","",ROUND(J19*J$7,2))</f>
        <v/>
      </c>
      <c r="U20" s="12">
        <f>IF($B20="","",ROUND(K19*K$7,2))</f>
        <v/>
      </c>
      <c r="V20" s="12">
        <f>IF($B20="","",ROUND(L19*L$7,2))</f>
        <v/>
      </c>
      <c r="W20" s="12">
        <f>IF($B20="","",ROUND(M19*M$7,2))</f>
        <v/>
      </c>
      <c r="X20" s="12">
        <f>IF($B20="","",ROUND(N19*N$7,2))</f>
        <v/>
      </c>
      <c r="Y20" s="12">
        <f>IF($B20="","",ROUND(O19*O$7,2))</f>
        <v/>
      </c>
      <c r="Z20" s="12">
        <f>IF($B20="","",ROUND(P19*P$7,2))</f>
        <v/>
      </c>
      <c r="AA20" s="12">
        <f>IF($B20="","",ROUND(Q19*Q$7,2))</f>
        <v/>
      </c>
      <c r="AB20" s="12">
        <f>IF($B20="","",ROUND(R19*R$7,2))</f>
        <v/>
      </c>
      <c r="AC20" s="12">
        <f>IF($B20="","",MIN(I$8,I19+S20))</f>
        <v/>
      </c>
      <c r="AD20" s="12">
        <f>IF($B20="","",MIN(J$8,J19+T20))</f>
        <v/>
      </c>
      <c r="AE20" s="12">
        <f>IF($B20="","",MIN(K$8,K19+U20))</f>
        <v/>
      </c>
      <c r="AF20" s="12">
        <f>IF($B20="","",MIN(L$8,L19+V20))</f>
        <v/>
      </c>
      <c r="AG20" s="12">
        <f>IF($B20="","",MIN(M$8,M19+W20))</f>
        <v/>
      </c>
      <c r="AH20" s="12">
        <f>IF($B20="","",MIN(N$8,N19+X20))</f>
        <v/>
      </c>
      <c r="AI20" s="12">
        <f>IF($B20="","",MIN(O$8,O19+Y20))</f>
        <v/>
      </c>
      <c r="AJ20" s="12">
        <f>IF($B20="","",MIN(P$8,P19+Z20))</f>
        <v/>
      </c>
      <c r="AK20" s="12">
        <f>IF($B20="","",MIN(Q$8,Q19+AA20))</f>
        <v/>
      </c>
      <c r="AL20" s="12">
        <f>IF($B20="","",MIN(R$8,R19+AB20))</f>
        <v/>
      </c>
      <c r="AM20" s="12">
        <f>IF($B20="","",ROUND(MIN(I19+S20-AC20,MAX(0,Deudas!$D$8-SUM($AC20:$AL20))),2))</f>
        <v/>
      </c>
      <c r="AN20" s="12">
        <f>IF($B20="","",ROUND(MIN(J19+T20-AD20,MAX(0,Deudas!$D$8-SUM($AC20:$AL20)-SUM($AM20:AM20))),2))</f>
        <v/>
      </c>
      <c r="AO20" s="12">
        <f>IF($B20="","",ROUND(MIN(K19+U20-AE20,MAX(0,Deudas!$D$8-SUM($AC20:$AL20)-SUM($AM20:AN20))),2))</f>
        <v/>
      </c>
      <c r="AP20" s="12">
        <f>IF($B20="","",ROUND(MIN(L19+V20-AF20,MAX(0,Deudas!$D$8-SUM($AC20:$AL20)-SUM($AM20:AO20))),2))</f>
        <v/>
      </c>
      <c r="AQ20" s="12">
        <f>IF($B20="","",ROUND(MIN(M19+W20-AG20,MAX(0,Deudas!$D$8-SUM($AC20:$AL20)-SUM($AM20:AP20))),2))</f>
        <v/>
      </c>
      <c r="AR20" s="12">
        <f>IF($B20="","",ROUND(MIN(N19+X20-AH20,MAX(0,Deudas!$D$8-SUM($AC20:$AL20)-SUM($AM20:AQ20))),2))</f>
        <v/>
      </c>
      <c r="AS20" s="12">
        <f>IF($B20="","",ROUND(MIN(O19+Y20-AI20,MAX(0,Deudas!$D$8-SUM($AC20:$AL20)-SUM($AM20:AR20))),2))</f>
        <v/>
      </c>
      <c r="AT20" s="12">
        <f>IF($B20="","",ROUND(MIN(P19+Z20-AJ20,MAX(0,Deudas!$D$8-SUM($AC20:$AL20)-SUM($AM20:AS20))),2))</f>
        <v/>
      </c>
      <c r="AU20" s="12">
        <f>IF($B20="","",ROUND(MIN(Q19+AA20-AK20,MAX(0,Deudas!$D$8-SUM($AC20:$AL20)-SUM($AM20:AT20))),2))</f>
        <v/>
      </c>
      <c r="AV20" s="12">
        <f>IF($B20="","",ROUND(MIN(R19+AB20-AL20,MAX(0,Deudas!$D$8-SUM($AC20:$AL20)-SUM($AM20:AU20))),2))</f>
        <v/>
      </c>
    </row>
    <row r="21">
      <c r="B21" s="15">
        <f>IF(B20="","",IF(G20&gt;0.004,B20+1,""))</f>
        <v/>
      </c>
      <c r="C21" s="14">
        <f>IF($B21="","",EDATE(Deudas!$D$7,$B21))</f>
        <v/>
      </c>
      <c r="D21" s="12">
        <f>IF($B21="","",SUM($AC21:$AV21))</f>
        <v/>
      </c>
      <c r="E21" s="12">
        <f>IF($B21="","",SUM($S21:$AB21))</f>
        <v/>
      </c>
      <c r="F21" s="12">
        <f>IF($B21="","",D21-E21)</f>
        <v/>
      </c>
      <c r="G21" s="20">
        <f>IF($B21="","",SUM($I21:$R21))</f>
        <v/>
      </c>
      <c r="I21" s="12">
        <f>IF($B21="","",ROUND(I20+S21-AC21-AM21,2))</f>
        <v/>
      </c>
      <c r="J21" s="12">
        <f>IF($B21="","",ROUND(J20+T21-AD21-AN21,2))</f>
        <v/>
      </c>
      <c r="K21" s="12">
        <f>IF($B21="","",ROUND(K20+U21-AE21-AO21,2))</f>
        <v/>
      </c>
      <c r="L21" s="12">
        <f>IF($B21="","",ROUND(L20+V21-AF21-AP21,2))</f>
        <v/>
      </c>
      <c r="M21" s="12">
        <f>IF($B21="","",ROUND(M20+W21-AG21-AQ21,2))</f>
        <v/>
      </c>
      <c r="N21" s="12">
        <f>IF($B21="","",ROUND(N20+X21-AH21-AR21,2))</f>
        <v/>
      </c>
      <c r="O21" s="12">
        <f>IF($B21="","",ROUND(O20+Y21-AI21-AS21,2))</f>
        <v/>
      </c>
      <c r="P21" s="12">
        <f>IF($B21="","",ROUND(P20+Z21-AJ21-AT21,2))</f>
        <v/>
      </c>
      <c r="Q21" s="12">
        <f>IF($B21="","",ROUND(Q20+AA21-AK21-AU21,2))</f>
        <v/>
      </c>
      <c r="R21" s="12">
        <f>IF($B21="","",ROUND(R20+AB21-AL21-AV21,2))</f>
        <v/>
      </c>
      <c r="S21" s="12">
        <f>IF($B21="","",ROUND(I20*I$7,2))</f>
        <v/>
      </c>
      <c r="T21" s="12">
        <f>IF($B21="","",ROUND(J20*J$7,2))</f>
        <v/>
      </c>
      <c r="U21" s="12">
        <f>IF($B21="","",ROUND(K20*K$7,2))</f>
        <v/>
      </c>
      <c r="V21" s="12">
        <f>IF($B21="","",ROUND(L20*L$7,2))</f>
        <v/>
      </c>
      <c r="W21" s="12">
        <f>IF($B21="","",ROUND(M20*M$7,2))</f>
        <v/>
      </c>
      <c r="X21" s="12">
        <f>IF($B21="","",ROUND(N20*N$7,2))</f>
        <v/>
      </c>
      <c r="Y21" s="12">
        <f>IF($B21="","",ROUND(O20*O$7,2))</f>
        <v/>
      </c>
      <c r="Z21" s="12">
        <f>IF($B21="","",ROUND(P20*P$7,2))</f>
        <v/>
      </c>
      <c r="AA21" s="12">
        <f>IF($B21="","",ROUND(Q20*Q$7,2))</f>
        <v/>
      </c>
      <c r="AB21" s="12">
        <f>IF($B21="","",ROUND(R20*R$7,2))</f>
        <v/>
      </c>
      <c r="AC21" s="12">
        <f>IF($B21="","",MIN(I$8,I20+S21))</f>
        <v/>
      </c>
      <c r="AD21" s="12">
        <f>IF($B21="","",MIN(J$8,J20+T21))</f>
        <v/>
      </c>
      <c r="AE21" s="12">
        <f>IF($B21="","",MIN(K$8,K20+U21))</f>
        <v/>
      </c>
      <c r="AF21" s="12">
        <f>IF($B21="","",MIN(L$8,L20+V21))</f>
        <v/>
      </c>
      <c r="AG21" s="12">
        <f>IF($B21="","",MIN(M$8,M20+W21))</f>
        <v/>
      </c>
      <c r="AH21" s="12">
        <f>IF($B21="","",MIN(N$8,N20+X21))</f>
        <v/>
      </c>
      <c r="AI21" s="12">
        <f>IF($B21="","",MIN(O$8,O20+Y21))</f>
        <v/>
      </c>
      <c r="AJ21" s="12">
        <f>IF($B21="","",MIN(P$8,P20+Z21))</f>
        <v/>
      </c>
      <c r="AK21" s="12">
        <f>IF($B21="","",MIN(Q$8,Q20+AA21))</f>
        <v/>
      </c>
      <c r="AL21" s="12">
        <f>IF($B21="","",MIN(R$8,R20+AB21))</f>
        <v/>
      </c>
      <c r="AM21" s="12">
        <f>IF($B21="","",ROUND(MIN(I20+S21-AC21,MAX(0,Deudas!$D$8-SUM($AC21:$AL21))),2))</f>
        <v/>
      </c>
      <c r="AN21" s="12">
        <f>IF($B21="","",ROUND(MIN(J20+T21-AD21,MAX(0,Deudas!$D$8-SUM($AC21:$AL21)-SUM($AM21:AM21))),2))</f>
        <v/>
      </c>
      <c r="AO21" s="12">
        <f>IF($B21="","",ROUND(MIN(K20+U21-AE21,MAX(0,Deudas!$D$8-SUM($AC21:$AL21)-SUM($AM21:AN21))),2))</f>
        <v/>
      </c>
      <c r="AP21" s="12">
        <f>IF($B21="","",ROUND(MIN(L20+V21-AF21,MAX(0,Deudas!$D$8-SUM($AC21:$AL21)-SUM($AM21:AO21))),2))</f>
        <v/>
      </c>
      <c r="AQ21" s="12">
        <f>IF($B21="","",ROUND(MIN(M20+W21-AG21,MAX(0,Deudas!$D$8-SUM($AC21:$AL21)-SUM($AM21:AP21))),2))</f>
        <v/>
      </c>
      <c r="AR21" s="12">
        <f>IF($B21="","",ROUND(MIN(N20+X21-AH21,MAX(0,Deudas!$D$8-SUM($AC21:$AL21)-SUM($AM21:AQ21))),2))</f>
        <v/>
      </c>
      <c r="AS21" s="12">
        <f>IF($B21="","",ROUND(MIN(O20+Y21-AI21,MAX(0,Deudas!$D$8-SUM($AC21:$AL21)-SUM($AM21:AR21))),2))</f>
        <v/>
      </c>
      <c r="AT21" s="12">
        <f>IF($B21="","",ROUND(MIN(P20+Z21-AJ21,MAX(0,Deudas!$D$8-SUM($AC21:$AL21)-SUM($AM21:AS21))),2))</f>
        <v/>
      </c>
      <c r="AU21" s="12">
        <f>IF($B21="","",ROUND(MIN(Q20+AA21-AK21,MAX(0,Deudas!$D$8-SUM($AC21:$AL21)-SUM($AM21:AT21))),2))</f>
        <v/>
      </c>
      <c r="AV21" s="12">
        <f>IF($B21="","",ROUND(MIN(R20+AB21-AL21,MAX(0,Deudas!$D$8-SUM($AC21:$AL21)-SUM($AM21:AU21))),2))</f>
        <v/>
      </c>
    </row>
    <row r="22">
      <c r="B22" s="15">
        <f>IF(B21="","",IF(G21&gt;0.004,B21+1,""))</f>
        <v/>
      </c>
      <c r="C22" s="14">
        <f>IF($B22="","",EDATE(Deudas!$D$7,$B22))</f>
        <v/>
      </c>
      <c r="D22" s="12">
        <f>IF($B22="","",SUM($AC22:$AV22))</f>
        <v/>
      </c>
      <c r="E22" s="12">
        <f>IF($B22="","",SUM($S22:$AB22))</f>
        <v/>
      </c>
      <c r="F22" s="12">
        <f>IF($B22="","",D22-E22)</f>
        <v/>
      </c>
      <c r="G22" s="20">
        <f>IF($B22="","",SUM($I22:$R22))</f>
        <v/>
      </c>
      <c r="I22" s="12">
        <f>IF($B22="","",ROUND(I21+S22-AC22-AM22,2))</f>
        <v/>
      </c>
      <c r="J22" s="12">
        <f>IF($B22="","",ROUND(J21+T22-AD22-AN22,2))</f>
        <v/>
      </c>
      <c r="K22" s="12">
        <f>IF($B22="","",ROUND(K21+U22-AE22-AO22,2))</f>
        <v/>
      </c>
      <c r="L22" s="12">
        <f>IF($B22="","",ROUND(L21+V22-AF22-AP22,2))</f>
        <v/>
      </c>
      <c r="M22" s="12">
        <f>IF($B22="","",ROUND(M21+W22-AG22-AQ22,2))</f>
        <v/>
      </c>
      <c r="N22" s="12">
        <f>IF($B22="","",ROUND(N21+X22-AH22-AR22,2))</f>
        <v/>
      </c>
      <c r="O22" s="12">
        <f>IF($B22="","",ROUND(O21+Y22-AI22-AS22,2))</f>
        <v/>
      </c>
      <c r="P22" s="12">
        <f>IF($B22="","",ROUND(P21+Z22-AJ22-AT22,2))</f>
        <v/>
      </c>
      <c r="Q22" s="12">
        <f>IF($B22="","",ROUND(Q21+AA22-AK22-AU22,2))</f>
        <v/>
      </c>
      <c r="R22" s="12">
        <f>IF($B22="","",ROUND(R21+AB22-AL22-AV22,2))</f>
        <v/>
      </c>
      <c r="S22" s="12">
        <f>IF($B22="","",ROUND(I21*I$7,2))</f>
        <v/>
      </c>
      <c r="T22" s="12">
        <f>IF($B22="","",ROUND(J21*J$7,2))</f>
        <v/>
      </c>
      <c r="U22" s="12">
        <f>IF($B22="","",ROUND(K21*K$7,2))</f>
        <v/>
      </c>
      <c r="V22" s="12">
        <f>IF($B22="","",ROUND(L21*L$7,2))</f>
        <v/>
      </c>
      <c r="W22" s="12">
        <f>IF($B22="","",ROUND(M21*M$7,2))</f>
        <v/>
      </c>
      <c r="X22" s="12">
        <f>IF($B22="","",ROUND(N21*N$7,2))</f>
        <v/>
      </c>
      <c r="Y22" s="12">
        <f>IF($B22="","",ROUND(O21*O$7,2))</f>
        <v/>
      </c>
      <c r="Z22" s="12">
        <f>IF($B22="","",ROUND(P21*P$7,2))</f>
        <v/>
      </c>
      <c r="AA22" s="12">
        <f>IF($B22="","",ROUND(Q21*Q$7,2))</f>
        <v/>
      </c>
      <c r="AB22" s="12">
        <f>IF($B22="","",ROUND(R21*R$7,2))</f>
        <v/>
      </c>
      <c r="AC22" s="12">
        <f>IF($B22="","",MIN(I$8,I21+S22))</f>
        <v/>
      </c>
      <c r="AD22" s="12">
        <f>IF($B22="","",MIN(J$8,J21+T22))</f>
        <v/>
      </c>
      <c r="AE22" s="12">
        <f>IF($B22="","",MIN(K$8,K21+U22))</f>
        <v/>
      </c>
      <c r="AF22" s="12">
        <f>IF($B22="","",MIN(L$8,L21+V22))</f>
        <v/>
      </c>
      <c r="AG22" s="12">
        <f>IF($B22="","",MIN(M$8,M21+W22))</f>
        <v/>
      </c>
      <c r="AH22" s="12">
        <f>IF($B22="","",MIN(N$8,N21+X22))</f>
        <v/>
      </c>
      <c r="AI22" s="12">
        <f>IF($B22="","",MIN(O$8,O21+Y22))</f>
        <v/>
      </c>
      <c r="AJ22" s="12">
        <f>IF($B22="","",MIN(P$8,P21+Z22))</f>
        <v/>
      </c>
      <c r="AK22" s="12">
        <f>IF($B22="","",MIN(Q$8,Q21+AA22))</f>
        <v/>
      </c>
      <c r="AL22" s="12">
        <f>IF($B22="","",MIN(R$8,R21+AB22))</f>
        <v/>
      </c>
      <c r="AM22" s="12">
        <f>IF($B22="","",ROUND(MIN(I21+S22-AC22,MAX(0,Deudas!$D$8-SUM($AC22:$AL22))),2))</f>
        <v/>
      </c>
      <c r="AN22" s="12">
        <f>IF($B22="","",ROUND(MIN(J21+T22-AD22,MAX(0,Deudas!$D$8-SUM($AC22:$AL22)-SUM($AM22:AM22))),2))</f>
        <v/>
      </c>
      <c r="AO22" s="12">
        <f>IF($B22="","",ROUND(MIN(K21+U22-AE22,MAX(0,Deudas!$D$8-SUM($AC22:$AL22)-SUM($AM22:AN22))),2))</f>
        <v/>
      </c>
      <c r="AP22" s="12">
        <f>IF($B22="","",ROUND(MIN(L21+V22-AF22,MAX(0,Deudas!$D$8-SUM($AC22:$AL22)-SUM($AM22:AO22))),2))</f>
        <v/>
      </c>
      <c r="AQ22" s="12">
        <f>IF($B22="","",ROUND(MIN(M21+W22-AG22,MAX(0,Deudas!$D$8-SUM($AC22:$AL22)-SUM($AM22:AP22))),2))</f>
        <v/>
      </c>
      <c r="AR22" s="12">
        <f>IF($B22="","",ROUND(MIN(N21+X22-AH22,MAX(0,Deudas!$D$8-SUM($AC22:$AL22)-SUM($AM22:AQ22))),2))</f>
        <v/>
      </c>
      <c r="AS22" s="12">
        <f>IF($B22="","",ROUND(MIN(O21+Y22-AI22,MAX(0,Deudas!$D$8-SUM($AC22:$AL22)-SUM($AM22:AR22))),2))</f>
        <v/>
      </c>
      <c r="AT22" s="12">
        <f>IF($B22="","",ROUND(MIN(P21+Z22-AJ22,MAX(0,Deudas!$D$8-SUM($AC22:$AL22)-SUM($AM22:AS22))),2))</f>
        <v/>
      </c>
      <c r="AU22" s="12">
        <f>IF($B22="","",ROUND(MIN(Q21+AA22-AK22,MAX(0,Deudas!$D$8-SUM($AC22:$AL22)-SUM($AM22:AT22))),2))</f>
        <v/>
      </c>
      <c r="AV22" s="12">
        <f>IF($B22="","",ROUND(MIN(R21+AB22-AL22,MAX(0,Deudas!$D$8-SUM($AC22:$AL22)-SUM($AM22:AU22))),2))</f>
        <v/>
      </c>
    </row>
    <row r="23">
      <c r="B23" s="15">
        <f>IF(B22="","",IF(G22&gt;0.004,B22+1,""))</f>
        <v/>
      </c>
      <c r="C23" s="14">
        <f>IF($B23="","",EDATE(Deudas!$D$7,$B23))</f>
        <v/>
      </c>
      <c r="D23" s="12">
        <f>IF($B23="","",SUM($AC23:$AV23))</f>
        <v/>
      </c>
      <c r="E23" s="12">
        <f>IF($B23="","",SUM($S23:$AB23))</f>
        <v/>
      </c>
      <c r="F23" s="12">
        <f>IF($B23="","",D23-E23)</f>
        <v/>
      </c>
      <c r="G23" s="20">
        <f>IF($B23="","",SUM($I23:$R23))</f>
        <v/>
      </c>
      <c r="I23" s="12">
        <f>IF($B23="","",ROUND(I22+S23-AC23-AM23,2))</f>
        <v/>
      </c>
      <c r="J23" s="12">
        <f>IF($B23="","",ROUND(J22+T23-AD23-AN23,2))</f>
        <v/>
      </c>
      <c r="K23" s="12">
        <f>IF($B23="","",ROUND(K22+U23-AE23-AO23,2))</f>
        <v/>
      </c>
      <c r="L23" s="12">
        <f>IF($B23="","",ROUND(L22+V23-AF23-AP23,2))</f>
        <v/>
      </c>
      <c r="M23" s="12">
        <f>IF($B23="","",ROUND(M22+W23-AG23-AQ23,2))</f>
        <v/>
      </c>
      <c r="N23" s="12">
        <f>IF($B23="","",ROUND(N22+X23-AH23-AR23,2))</f>
        <v/>
      </c>
      <c r="O23" s="12">
        <f>IF($B23="","",ROUND(O22+Y23-AI23-AS23,2))</f>
        <v/>
      </c>
      <c r="P23" s="12">
        <f>IF($B23="","",ROUND(P22+Z23-AJ23-AT23,2))</f>
        <v/>
      </c>
      <c r="Q23" s="12">
        <f>IF($B23="","",ROUND(Q22+AA23-AK23-AU23,2))</f>
        <v/>
      </c>
      <c r="R23" s="12">
        <f>IF($B23="","",ROUND(R22+AB23-AL23-AV23,2))</f>
        <v/>
      </c>
      <c r="S23" s="12">
        <f>IF($B23="","",ROUND(I22*I$7,2))</f>
        <v/>
      </c>
      <c r="T23" s="12">
        <f>IF($B23="","",ROUND(J22*J$7,2))</f>
        <v/>
      </c>
      <c r="U23" s="12">
        <f>IF($B23="","",ROUND(K22*K$7,2))</f>
        <v/>
      </c>
      <c r="V23" s="12">
        <f>IF($B23="","",ROUND(L22*L$7,2))</f>
        <v/>
      </c>
      <c r="W23" s="12">
        <f>IF($B23="","",ROUND(M22*M$7,2))</f>
        <v/>
      </c>
      <c r="X23" s="12">
        <f>IF($B23="","",ROUND(N22*N$7,2))</f>
        <v/>
      </c>
      <c r="Y23" s="12">
        <f>IF($B23="","",ROUND(O22*O$7,2))</f>
        <v/>
      </c>
      <c r="Z23" s="12">
        <f>IF($B23="","",ROUND(P22*P$7,2))</f>
        <v/>
      </c>
      <c r="AA23" s="12">
        <f>IF($B23="","",ROUND(Q22*Q$7,2))</f>
        <v/>
      </c>
      <c r="AB23" s="12">
        <f>IF($B23="","",ROUND(R22*R$7,2))</f>
        <v/>
      </c>
      <c r="AC23" s="12">
        <f>IF($B23="","",MIN(I$8,I22+S23))</f>
        <v/>
      </c>
      <c r="AD23" s="12">
        <f>IF($B23="","",MIN(J$8,J22+T23))</f>
        <v/>
      </c>
      <c r="AE23" s="12">
        <f>IF($B23="","",MIN(K$8,K22+U23))</f>
        <v/>
      </c>
      <c r="AF23" s="12">
        <f>IF($B23="","",MIN(L$8,L22+V23))</f>
        <v/>
      </c>
      <c r="AG23" s="12">
        <f>IF($B23="","",MIN(M$8,M22+W23))</f>
        <v/>
      </c>
      <c r="AH23" s="12">
        <f>IF($B23="","",MIN(N$8,N22+X23))</f>
        <v/>
      </c>
      <c r="AI23" s="12">
        <f>IF($B23="","",MIN(O$8,O22+Y23))</f>
        <v/>
      </c>
      <c r="AJ23" s="12">
        <f>IF($B23="","",MIN(P$8,P22+Z23))</f>
        <v/>
      </c>
      <c r="AK23" s="12">
        <f>IF($B23="","",MIN(Q$8,Q22+AA23))</f>
        <v/>
      </c>
      <c r="AL23" s="12">
        <f>IF($B23="","",MIN(R$8,R22+AB23))</f>
        <v/>
      </c>
      <c r="AM23" s="12">
        <f>IF($B23="","",ROUND(MIN(I22+S23-AC23,MAX(0,Deudas!$D$8-SUM($AC23:$AL23))),2))</f>
        <v/>
      </c>
      <c r="AN23" s="12">
        <f>IF($B23="","",ROUND(MIN(J22+T23-AD23,MAX(0,Deudas!$D$8-SUM($AC23:$AL23)-SUM($AM23:AM23))),2))</f>
        <v/>
      </c>
      <c r="AO23" s="12">
        <f>IF($B23="","",ROUND(MIN(K22+U23-AE23,MAX(0,Deudas!$D$8-SUM($AC23:$AL23)-SUM($AM23:AN23))),2))</f>
        <v/>
      </c>
      <c r="AP23" s="12">
        <f>IF($B23="","",ROUND(MIN(L22+V23-AF23,MAX(0,Deudas!$D$8-SUM($AC23:$AL23)-SUM($AM23:AO23))),2))</f>
        <v/>
      </c>
      <c r="AQ23" s="12">
        <f>IF($B23="","",ROUND(MIN(M22+W23-AG23,MAX(0,Deudas!$D$8-SUM($AC23:$AL23)-SUM($AM23:AP23))),2))</f>
        <v/>
      </c>
      <c r="AR23" s="12">
        <f>IF($B23="","",ROUND(MIN(N22+X23-AH23,MAX(0,Deudas!$D$8-SUM($AC23:$AL23)-SUM($AM23:AQ23))),2))</f>
        <v/>
      </c>
      <c r="AS23" s="12">
        <f>IF($B23="","",ROUND(MIN(O22+Y23-AI23,MAX(0,Deudas!$D$8-SUM($AC23:$AL23)-SUM($AM23:AR23))),2))</f>
        <v/>
      </c>
      <c r="AT23" s="12">
        <f>IF($B23="","",ROUND(MIN(P22+Z23-AJ23,MAX(0,Deudas!$D$8-SUM($AC23:$AL23)-SUM($AM23:AS23))),2))</f>
        <v/>
      </c>
      <c r="AU23" s="12">
        <f>IF($B23="","",ROUND(MIN(Q22+AA23-AK23,MAX(0,Deudas!$D$8-SUM($AC23:$AL23)-SUM($AM23:AT23))),2))</f>
        <v/>
      </c>
      <c r="AV23" s="12">
        <f>IF($B23="","",ROUND(MIN(R22+AB23-AL23,MAX(0,Deudas!$D$8-SUM($AC23:$AL23)-SUM($AM23:AU23))),2))</f>
        <v/>
      </c>
    </row>
    <row r="24">
      <c r="B24" s="15">
        <f>IF(B23="","",IF(G23&gt;0.004,B23+1,""))</f>
        <v/>
      </c>
      <c r="C24" s="14">
        <f>IF($B24="","",EDATE(Deudas!$D$7,$B24))</f>
        <v/>
      </c>
      <c r="D24" s="12">
        <f>IF($B24="","",SUM($AC24:$AV24))</f>
        <v/>
      </c>
      <c r="E24" s="12">
        <f>IF($B24="","",SUM($S24:$AB24))</f>
        <v/>
      </c>
      <c r="F24" s="12">
        <f>IF($B24="","",D24-E24)</f>
        <v/>
      </c>
      <c r="G24" s="20">
        <f>IF($B24="","",SUM($I24:$R24))</f>
        <v/>
      </c>
      <c r="I24" s="12">
        <f>IF($B24="","",ROUND(I23+S24-AC24-AM24,2))</f>
        <v/>
      </c>
      <c r="J24" s="12">
        <f>IF($B24="","",ROUND(J23+T24-AD24-AN24,2))</f>
        <v/>
      </c>
      <c r="K24" s="12">
        <f>IF($B24="","",ROUND(K23+U24-AE24-AO24,2))</f>
        <v/>
      </c>
      <c r="L24" s="12">
        <f>IF($B24="","",ROUND(L23+V24-AF24-AP24,2))</f>
        <v/>
      </c>
      <c r="M24" s="12">
        <f>IF($B24="","",ROUND(M23+W24-AG24-AQ24,2))</f>
        <v/>
      </c>
      <c r="N24" s="12">
        <f>IF($B24="","",ROUND(N23+X24-AH24-AR24,2))</f>
        <v/>
      </c>
      <c r="O24" s="12">
        <f>IF($B24="","",ROUND(O23+Y24-AI24-AS24,2))</f>
        <v/>
      </c>
      <c r="P24" s="12">
        <f>IF($B24="","",ROUND(P23+Z24-AJ24-AT24,2))</f>
        <v/>
      </c>
      <c r="Q24" s="12">
        <f>IF($B24="","",ROUND(Q23+AA24-AK24-AU24,2))</f>
        <v/>
      </c>
      <c r="R24" s="12">
        <f>IF($B24="","",ROUND(R23+AB24-AL24-AV24,2))</f>
        <v/>
      </c>
      <c r="S24" s="12">
        <f>IF($B24="","",ROUND(I23*I$7,2))</f>
        <v/>
      </c>
      <c r="T24" s="12">
        <f>IF($B24="","",ROUND(J23*J$7,2))</f>
        <v/>
      </c>
      <c r="U24" s="12">
        <f>IF($B24="","",ROUND(K23*K$7,2))</f>
        <v/>
      </c>
      <c r="V24" s="12">
        <f>IF($B24="","",ROUND(L23*L$7,2))</f>
        <v/>
      </c>
      <c r="W24" s="12">
        <f>IF($B24="","",ROUND(M23*M$7,2))</f>
        <v/>
      </c>
      <c r="X24" s="12">
        <f>IF($B24="","",ROUND(N23*N$7,2))</f>
        <v/>
      </c>
      <c r="Y24" s="12">
        <f>IF($B24="","",ROUND(O23*O$7,2))</f>
        <v/>
      </c>
      <c r="Z24" s="12">
        <f>IF($B24="","",ROUND(P23*P$7,2))</f>
        <v/>
      </c>
      <c r="AA24" s="12">
        <f>IF($B24="","",ROUND(Q23*Q$7,2))</f>
        <v/>
      </c>
      <c r="AB24" s="12">
        <f>IF($B24="","",ROUND(R23*R$7,2))</f>
        <v/>
      </c>
      <c r="AC24" s="12">
        <f>IF($B24="","",MIN(I$8,I23+S24))</f>
        <v/>
      </c>
      <c r="AD24" s="12">
        <f>IF($B24="","",MIN(J$8,J23+T24))</f>
        <v/>
      </c>
      <c r="AE24" s="12">
        <f>IF($B24="","",MIN(K$8,K23+U24))</f>
        <v/>
      </c>
      <c r="AF24" s="12">
        <f>IF($B24="","",MIN(L$8,L23+V24))</f>
        <v/>
      </c>
      <c r="AG24" s="12">
        <f>IF($B24="","",MIN(M$8,M23+W24))</f>
        <v/>
      </c>
      <c r="AH24" s="12">
        <f>IF($B24="","",MIN(N$8,N23+X24))</f>
        <v/>
      </c>
      <c r="AI24" s="12">
        <f>IF($B24="","",MIN(O$8,O23+Y24))</f>
        <v/>
      </c>
      <c r="AJ24" s="12">
        <f>IF($B24="","",MIN(P$8,P23+Z24))</f>
        <v/>
      </c>
      <c r="AK24" s="12">
        <f>IF($B24="","",MIN(Q$8,Q23+AA24))</f>
        <v/>
      </c>
      <c r="AL24" s="12">
        <f>IF($B24="","",MIN(R$8,R23+AB24))</f>
        <v/>
      </c>
      <c r="AM24" s="12">
        <f>IF($B24="","",ROUND(MIN(I23+S24-AC24,MAX(0,Deudas!$D$8-SUM($AC24:$AL24))),2))</f>
        <v/>
      </c>
      <c r="AN24" s="12">
        <f>IF($B24="","",ROUND(MIN(J23+T24-AD24,MAX(0,Deudas!$D$8-SUM($AC24:$AL24)-SUM($AM24:AM24))),2))</f>
        <v/>
      </c>
      <c r="AO24" s="12">
        <f>IF($B24="","",ROUND(MIN(K23+U24-AE24,MAX(0,Deudas!$D$8-SUM($AC24:$AL24)-SUM($AM24:AN24))),2))</f>
        <v/>
      </c>
      <c r="AP24" s="12">
        <f>IF($B24="","",ROUND(MIN(L23+V24-AF24,MAX(0,Deudas!$D$8-SUM($AC24:$AL24)-SUM($AM24:AO24))),2))</f>
        <v/>
      </c>
      <c r="AQ24" s="12">
        <f>IF($B24="","",ROUND(MIN(M23+W24-AG24,MAX(0,Deudas!$D$8-SUM($AC24:$AL24)-SUM($AM24:AP24))),2))</f>
        <v/>
      </c>
      <c r="AR24" s="12">
        <f>IF($B24="","",ROUND(MIN(N23+X24-AH24,MAX(0,Deudas!$D$8-SUM($AC24:$AL24)-SUM($AM24:AQ24))),2))</f>
        <v/>
      </c>
      <c r="AS24" s="12">
        <f>IF($B24="","",ROUND(MIN(O23+Y24-AI24,MAX(0,Deudas!$D$8-SUM($AC24:$AL24)-SUM($AM24:AR24))),2))</f>
        <v/>
      </c>
      <c r="AT24" s="12">
        <f>IF($B24="","",ROUND(MIN(P23+Z24-AJ24,MAX(0,Deudas!$D$8-SUM($AC24:$AL24)-SUM($AM24:AS24))),2))</f>
        <v/>
      </c>
      <c r="AU24" s="12">
        <f>IF($B24="","",ROUND(MIN(Q23+AA24-AK24,MAX(0,Deudas!$D$8-SUM($AC24:$AL24)-SUM($AM24:AT24))),2))</f>
        <v/>
      </c>
      <c r="AV24" s="12">
        <f>IF($B24="","",ROUND(MIN(R23+AB24-AL24,MAX(0,Deudas!$D$8-SUM($AC24:$AL24)-SUM($AM24:AU24))),2))</f>
        <v/>
      </c>
    </row>
    <row r="25">
      <c r="B25" s="15">
        <f>IF(B24="","",IF(G24&gt;0.004,B24+1,""))</f>
        <v/>
      </c>
      <c r="C25" s="14">
        <f>IF($B25="","",EDATE(Deudas!$D$7,$B25))</f>
        <v/>
      </c>
      <c r="D25" s="12">
        <f>IF($B25="","",SUM($AC25:$AV25))</f>
        <v/>
      </c>
      <c r="E25" s="12">
        <f>IF($B25="","",SUM($S25:$AB25))</f>
        <v/>
      </c>
      <c r="F25" s="12">
        <f>IF($B25="","",D25-E25)</f>
        <v/>
      </c>
      <c r="G25" s="20">
        <f>IF($B25="","",SUM($I25:$R25))</f>
        <v/>
      </c>
      <c r="I25" s="12">
        <f>IF($B25="","",ROUND(I24+S25-AC25-AM25,2))</f>
        <v/>
      </c>
      <c r="J25" s="12">
        <f>IF($B25="","",ROUND(J24+T25-AD25-AN25,2))</f>
        <v/>
      </c>
      <c r="K25" s="12">
        <f>IF($B25="","",ROUND(K24+U25-AE25-AO25,2))</f>
        <v/>
      </c>
      <c r="L25" s="12">
        <f>IF($B25="","",ROUND(L24+V25-AF25-AP25,2))</f>
        <v/>
      </c>
      <c r="M25" s="12">
        <f>IF($B25="","",ROUND(M24+W25-AG25-AQ25,2))</f>
        <v/>
      </c>
      <c r="N25" s="12">
        <f>IF($B25="","",ROUND(N24+X25-AH25-AR25,2))</f>
        <v/>
      </c>
      <c r="O25" s="12">
        <f>IF($B25="","",ROUND(O24+Y25-AI25-AS25,2))</f>
        <v/>
      </c>
      <c r="P25" s="12">
        <f>IF($B25="","",ROUND(P24+Z25-AJ25-AT25,2))</f>
        <v/>
      </c>
      <c r="Q25" s="12">
        <f>IF($B25="","",ROUND(Q24+AA25-AK25-AU25,2))</f>
        <v/>
      </c>
      <c r="R25" s="12">
        <f>IF($B25="","",ROUND(R24+AB25-AL25-AV25,2))</f>
        <v/>
      </c>
      <c r="S25" s="12">
        <f>IF($B25="","",ROUND(I24*I$7,2))</f>
        <v/>
      </c>
      <c r="T25" s="12">
        <f>IF($B25="","",ROUND(J24*J$7,2))</f>
        <v/>
      </c>
      <c r="U25" s="12">
        <f>IF($B25="","",ROUND(K24*K$7,2))</f>
        <v/>
      </c>
      <c r="V25" s="12">
        <f>IF($B25="","",ROUND(L24*L$7,2))</f>
        <v/>
      </c>
      <c r="W25" s="12">
        <f>IF($B25="","",ROUND(M24*M$7,2))</f>
        <v/>
      </c>
      <c r="X25" s="12">
        <f>IF($B25="","",ROUND(N24*N$7,2))</f>
        <v/>
      </c>
      <c r="Y25" s="12">
        <f>IF($B25="","",ROUND(O24*O$7,2))</f>
        <v/>
      </c>
      <c r="Z25" s="12">
        <f>IF($B25="","",ROUND(P24*P$7,2))</f>
        <v/>
      </c>
      <c r="AA25" s="12">
        <f>IF($B25="","",ROUND(Q24*Q$7,2))</f>
        <v/>
      </c>
      <c r="AB25" s="12">
        <f>IF($B25="","",ROUND(R24*R$7,2))</f>
        <v/>
      </c>
      <c r="AC25" s="12">
        <f>IF($B25="","",MIN(I$8,I24+S25))</f>
        <v/>
      </c>
      <c r="AD25" s="12">
        <f>IF($B25="","",MIN(J$8,J24+T25))</f>
        <v/>
      </c>
      <c r="AE25" s="12">
        <f>IF($B25="","",MIN(K$8,K24+U25))</f>
        <v/>
      </c>
      <c r="AF25" s="12">
        <f>IF($B25="","",MIN(L$8,L24+V25))</f>
        <v/>
      </c>
      <c r="AG25" s="12">
        <f>IF($B25="","",MIN(M$8,M24+W25))</f>
        <v/>
      </c>
      <c r="AH25" s="12">
        <f>IF($B25="","",MIN(N$8,N24+X25))</f>
        <v/>
      </c>
      <c r="AI25" s="12">
        <f>IF($B25="","",MIN(O$8,O24+Y25))</f>
        <v/>
      </c>
      <c r="AJ25" s="12">
        <f>IF($B25="","",MIN(P$8,P24+Z25))</f>
        <v/>
      </c>
      <c r="AK25" s="12">
        <f>IF($B25="","",MIN(Q$8,Q24+AA25))</f>
        <v/>
      </c>
      <c r="AL25" s="12">
        <f>IF($B25="","",MIN(R$8,R24+AB25))</f>
        <v/>
      </c>
      <c r="AM25" s="12">
        <f>IF($B25="","",ROUND(MIN(I24+S25-AC25,MAX(0,Deudas!$D$8-SUM($AC25:$AL25))),2))</f>
        <v/>
      </c>
      <c r="AN25" s="12">
        <f>IF($B25="","",ROUND(MIN(J24+T25-AD25,MAX(0,Deudas!$D$8-SUM($AC25:$AL25)-SUM($AM25:AM25))),2))</f>
        <v/>
      </c>
      <c r="AO25" s="12">
        <f>IF($B25="","",ROUND(MIN(K24+U25-AE25,MAX(0,Deudas!$D$8-SUM($AC25:$AL25)-SUM($AM25:AN25))),2))</f>
        <v/>
      </c>
      <c r="AP25" s="12">
        <f>IF($B25="","",ROUND(MIN(L24+V25-AF25,MAX(0,Deudas!$D$8-SUM($AC25:$AL25)-SUM($AM25:AO25))),2))</f>
        <v/>
      </c>
      <c r="AQ25" s="12">
        <f>IF($B25="","",ROUND(MIN(M24+W25-AG25,MAX(0,Deudas!$D$8-SUM($AC25:$AL25)-SUM($AM25:AP25))),2))</f>
        <v/>
      </c>
      <c r="AR25" s="12">
        <f>IF($B25="","",ROUND(MIN(N24+X25-AH25,MAX(0,Deudas!$D$8-SUM($AC25:$AL25)-SUM($AM25:AQ25))),2))</f>
        <v/>
      </c>
      <c r="AS25" s="12">
        <f>IF($B25="","",ROUND(MIN(O24+Y25-AI25,MAX(0,Deudas!$D$8-SUM($AC25:$AL25)-SUM($AM25:AR25))),2))</f>
        <v/>
      </c>
      <c r="AT25" s="12">
        <f>IF($B25="","",ROUND(MIN(P24+Z25-AJ25,MAX(0,Deudas!$D$8-SUM($AC25:$AL25)-SUM($AM25:AS25))),2))</f>
        <v/>
      </c>
      <c r="AU25" s="12">
        <f>IF($B25="","",ROUND(MIN(Q24+AA25-AK25,MAX(0,Deudas!$D$8-SUM($AC25:$AL25)-SUM($AM25:AT25))),2))</f>
        <v/>
      </c>
      <c r="AV25" s="12">
        <f>IF($B25="","",ROUND(MIN(R24+AB25-AL25,MAX(0,Deudas!$D$8-SUM($AC25:$AL25)-SUM($AM25:AU25))),2))</f>
        <v/>
      </c>
    </row>
    <row r="26">
      <c r="B26" s="15">
        <f>IF(B25="","",IF(G25&gt;0.004,B25+1,""))</f>
        <v/>
      </c>
      <c r="C26" s="14">
        <f>IF($B26="","",EDATE(Deudas!$D$7,$B26))</f>
        <v/>
      </c>
      <c r="D26" s="12">
        <f>IF($B26="","",SUM($AC26:$AV26))</f>
        <v/>
      </c>
      <c r="E26" s="12">
        <f>IF($B26="","",SUM($S26:$AB26))</f>
        <v/>
      </c>
      <c r="F26" s="12">
        <f>IF($B26="","",D26-E26)</f>
        <v/>
      </c>
      <c r="G26" s="20">
        <f>IF($B26="","",SUM($I26:$R26))</f>
        <v/>
      </c>
      <c r="I26" s="12">
        <f>IF($B26="","",ROUND(I25+S26-AC26-AM26,2))</f>
        <v/>
      </c>
      <c r="J26" s="12">
        <f>IF($B26="","",ROUND(J25+T26-AD26-AN26,2))</f>
        <v/>
      </c>
      <c r="K26" s="12">
        <f>IF($B26="","",ROUND(K25+U26-AE26-AO26,2))</f>
        <v/>
      </c>
      <c r="L26" s="12">
        <f>IF($B26="","",ROUND(L25+V26-AF26-AP26,2))</f>
        <v/>
      </c>
      <c r="M26" s="12">
        <f>IF($B26="","",ROUND(M25+W26-AG26-AQ26,2))</f>
        <v/>
      </c>
      <c r="N26" s="12">
        <f>IF($B26="","",ROUND(N25+X26-AH26-AR26,2))</f>
        <v/>
      </c>
      <c r="O26" s="12">
        <f>IF($B26="","",ROUND(O25+Y26-AI26-AS26,2))</f>
        <v/>
      </c>
      <c r="P26" s="12">
        <f>IF($B26="","",ROUND(P25+Z26-AJ26-AT26,2))</f>
        <v/>
      </c>
      <c r="Q26" s="12">
        <f>IF($B26="","",ROUND(Q25+AA26-AK26-AU26,2))</f>
        <v/>
      </c>
      <c r="R26" s="12">
        <f>IF($B26="","",ROUND(R25+AB26-AL26-AV26,2))</f>
        <v/>
      </c>
      <c r="S26" s="12">
        <f>IF($B26="","",ROUND(I25*I$7,2))</f>
        <v/>
      </c>
      <c r="T26" s="12">
        <f>IF($B26="","",ROUND(J25*J$7,2))</f>
        <v/>
      </c>
      <c r="U26" s="12">
        <f>IF($B26="","",ROUND(K25*K$7,2))</f>
        <v/>
      </c>
      <c r="V26" s="12">
        <f>IF($B26="","",ROUND(L25*L$7,2))</f>
        <v/>
      </c>
      <c r="W26" s="12">
        <f>IF($B26="","",ROUND(M25*M$7,2))</f>
        <v/>
      </c>
      <c r="X26" s="12">
        <f>IF($B26="","",ROUND(N25*N$7,2))</f>
        <v/>
      </c>
      <c r="Y26" s="12">
        <f>IF($B26="","",ROUND(O25*O$7,2))</f>
        <v/>
      </c>
      <c r="Z26" s="12">
        <f>IF($B26="","",ROUND(P25*P$7,2))</f>
        <v/>
      </c>
      <c r="AA26" s="12">
        <f>IF($B26="","",ROUND(Q25*Q$7,2))</f>
        <v/>
      </c>
      <c r="AB26" s="12">
        <f>IF($B26="","",ROUND(R25*R$7,2))</f>
        <v/>
      </c>
      <c r="AC26" s="12">
        <f>IF($B26="","",MIN(I$8,I25+S26))</f>
        <v/>
      </c>
      <c r="AD26" s="12">
        <f>IF($B26="","",MIN(J$8,J25+T26))</f>
        <v/>
      </c>
      <c r="AE26" s="12">
        <f>IF($B26="","",MIN(K$8,K25+U26))</f>
        <v/>
      </c>
      <c r="AF26" s="12">
        <f>IF($B26="","",MIN(L$8,L25+V26))</f>
        <v/>
      </c>
      <c r="AG26" s="12">
        <f>IF($B26="","",MIN(M$8,M25+W26))</f>
        <v/>
      </c>
      <c r="AH26" s="12">
        <f>IF($B26="","",MIN(N$8,N25+X26))</f>
        <v/>
      </c>
      <c r="AI26" s="12">
        <f>IF($B26="","",MIN(O$8,O25+Y26))</f>
        <v/>
      </c>
      <c r="AJ26" s="12">
        <f>IF($B26="","",MIN(P$8,P25+Z26))</f>
        <v/>
      </c>
      <c r="AK26" s="12">
        <f>IF($B26="","",MIN(Q$8,Q25+AA26))</f>
        <v/>
      </c>
      <c r="AL26" s="12">
        <f>IF($B26="","",MIN(R$8,R25+AB26))</f>
        <v/>
      </c>
      <c r="AM26" s="12">
        <f>IF($B26="","",ROUND(MIN(I25+S26-AC26,MAX(0,Deudas!$D$8-SUM($AC26:$AL26))),2))</f>
        <v/>
      </c>
      <c r="AN26" s="12">
        <f>IF($B26="","",ROUND(MIN(J25+T26-AD26,MAX(0,Deudas!$D$8-SUM($AC26:$AL26)-SUM($AM26:AM26))),2))</f>
        <v/>
      </c>
      <c r="AO26" s="12">
        <f>IF($B26="","",ROUND(MIN(K25+U26-AE26,MAX(0,Deudas!$D$8-SUM($AC26:$AL26)-SUM($AM26:AN26))),2))</f>
        <v/>
      </c>
      <c r="AP26" s="12">
        <f>IF($B26="","",ROUND(MIN(L25+V26-AF26,MAX(0,Deudas!$D$8-SUM($AC26:$AL26)-SUM($AM26:AO26))),2))</f>
        <v/>
      </c>
      <c r="AQ26" s="12">
        <f>IF($B26="","",ROUND(MIN(M25+W26-AG26,MAX(0,Deudas!$D$8-SUM($AC26:$AL26)-SUM($AM26:AP26))),2))</f>
        <v/>
      </c>
      <c r="AR26" s="12">
        <f>IF($B26="","",ROUND(MIN(N25+X26-AH26,MAX(0,Deudas!$D$8-SUM($AC26:$AL26)-SUM($AM26:AQ26))),2))</f>
        <v/>
      </c>
      <c r="AS26" s="12">
        <f>IF($B26="","",ROUND(MIN(O25+Y26-AI26,MAX(0,Deudas!$D$8-SUM($AC26:$AL26)-SUM($AM26:AR26))),2))</f>
        <v/>
      </c>
      <c r="AT26" s="12">
        <f>IF($B26="","",ROUND(MIN(P25+Z26-AJ26,MAX(0,Deudas!$D$8-SUM($AC26:$AL26)-SUM($AM26:AS26))),2))</f>
        <v/>
      </c>
      <c r="AU26" s="12">
        <f>IF($B26="","",ROUND(MIN(Q25+AA26-AK26,MAX(0,Deudas!$D$8-SUM($AC26:$AL26)-SUM($AM26:AT26))),2))</f>
        <v/>
      </c>
      <c r="AV26" s="12">
        <f>IF($B26="","",ROUND(MIN(R25+AB26-AL26,MAX(0,Deudas!$D$8-SUM($AC26:$AL26)-SUM($AM26:AU26))),2))</f>
        <v/>
      </c>
    </row>
    <row r="27">
      <c r="B27" s="15">
        <f>IF(B26="","",IF(G26&gt;0.004,B26+1,""))</f>
        <v/>
      </c>
      <c r="C27" s="14">
        <f>IF($B27="","",EDATE(Deudas!$D$7,$B27))</f>
        <v/>
      </c>
      <c r="D27" s="12">
        <f>IF($B27="","",SUM($AC27:$AV27))</f>
        <v/>
      </c>
      <c r="E27" s="12">
        <f>IF($B27="","",SUM($S27:$AB27))</f>
        <v/>
      </c>
      <c r="F27" s="12">
        <f>IF($B27="","",D27-E27)</f>
        <v/>
      </c>
      <c r="G27" s="20">
        <f>IF($B27="","",SUM($I27:$R27))</f>
        <v/>
      </c>
      <c r="I27" s="12">
        <f>IF($B27="","",ROUND(I26+S27-AC27-AM27,2))</f>
        <v/>
      </c>
      <c r="J27" s="12">
        <f>IF($B27="","",ROUND(J26+T27-AD27-AN27,2))</f>
        <v/>
      </c>
      <c r="K27" s="12">
        <f>IF($B27="","",ROUND(K26+U27-AE27-AO27,2))</f>
        <v/>
      </c>
      <c r="L27" s="12">
        <f>IF($B27="","",ROUND(L26+V27-AF27-AP27,2))</f>
        <v/>
      </c>
      <c r="M27" s="12">
        <f>IF($B27="","",ROUND(M26+W27-AG27-AQ27,2))</f>
        <v/>
      </c>
      <c r="N27" s="12">
        <f>IF($B27="","",ROUND(N26+X27-AH27-AR27,2))</f>
        <v/>
      </c>
      <c r="O27" s="12">
        <f>IF($B27="","",ROUND(O26+Y27-AI27-AS27,2))</f>
        <v/>
      </c>
      <c r="P27" s="12">
        <f>IF($B27="","",ROUND(P26+Z27-AJ27-AT27,2))</f>
        <v/>
      </c>
      <c r="Q27" s="12">
        <f>IF($B27="","",ROUND(Q26+AA27-AK27-AU27,2))</f>
        <v/>
      </c>
      <c r="R27" s="12">
        <f>IF($B27="","",ROUND(R26+AB27-AL27-AV27,2))</f>
        <v/>
      </c>
      <c r="S27" s="12">
        <f>IF($B27="","",ROUND(I26*I$7,2))</f>
        <v/>
      </c>
      <c r="T27" s="12">
        <f>IF($B27="","",ROUND(J26*J$7,2))</f>
        <v/>
      </c>
      <c r="U27" s="12">
        <f>IF($B27="","",ROUND(K26*K$7,2))</f>
        <v/>
      </c>
      <c r="V27" s="12">
        <f>IF($B27="","",ROUND(L26*L$7,2))</f>
        <v/>
      </c>
      <c r="W27" s="12">
        <f>IF($B27="","",ROUND(M26*M$7,2))</f>
        <v/>
      </c>
      <c r="X27" s="12">
        <f>IF($B27="","",ROUND(N26*N$7,2))</f>
        <v/>
      </c>
      <c r="Y27" s="12">
        <f>IF($B27="","",ROUND(O26*O$7,2))</f>
        <v/>
      </c>
      <c r="Z27" s="12">
        <f>IF($B27="","",ROUND(P26*P$7,2))</f>
        <v/>
      </c>
      <c r="AA27" s="12">
        <f>IF($B27="","",ROUND(Q26*Q$7,2))</f>
        <v/>
      </c>
      <c r="AB27" s="12">
        <f>IF($B27="","",ROUND(R26*R$7,2))</f>
        <v/>
      </c>
      <c r="AC27" s="12">
        <f>IF($B27="","",MIN(I$8,I26+S27))</f>
        <v/>
      </c>
      <c r="AD27" s="12">
        <f>IF($B27="","",MIN(J$8,J26+T27))</f>
        <v/>
      </c>
      <c r="AE27" s="12">
        <f>IF($B27="","",MIN(K$8,K26+U27))</f>
        <v/>
      </c>
      <c r="AF27" s="12">
        <f>IF($B27="","",MIN(L$8,L26+V27))</f>
        <v/>
      </c>
      <c r="AG27" s="12">
        <f>IF($B27="","",MIN(M$8,M26+W27))</f>
        <v/>
      </c>
      <c r="AH27" s="12">
        <f>IF($B27="","",MIN(N$8,N26+X27))</f>
        <v/>
      </c>
      <c r="AI27" s="12">
        <f>IF($B27="","",MIN(O$8,O26+Y27))</f>
        <v/>
      </c>
      <c r="AJ27" s="12">
        <f>IF($B27="","",MIN(P$8,P26+Z27))</f>
        <v/>
      </c>
      <c r="AK27" s="12">
        <f>IF($B27="","",MIN(Q$8,Q26+AA27))</f>
        <v/>
      </c>
      <c r="AL27" s="12">
        <f>IF($B27="","",MIN(R$8,R26+AB27))</f>
        <v/>
      </c>
      <c r="AM27" s="12">
        <f>IF($B27="","",ROUND(MIN(I26+S27-AC27,MAX(0,Deudas!$D$8-SUM($AC27:$AL27))),2))</f>
        <v/>
      </c>
      <c r="AN27" s="12">
        <f>IF($B27="","",ROUND(MIN(J26+T27-AD27,MAX(0,Deudas!$D$8-SUM($AC27:$AL27)-SUM($AM27:AM27))),2))</f>
        <v/>
      </c>
      <c r="AO27" s="12">
        <f>IF($B27="","",ROUND(MIN(K26+U27-AE27,MAX(0,Deudas!$D$8-SUM($AC27:$AL27)-SUM($AM27:AN27))),2))</f>
        <v/>
      </c>
      <c r="AP27" s="12">
        <f>IF($B27="","",ROUND(MIN(L26+V27-AF27,MAX(0,Deudas!$D$8-SUM($AC27:$AL27)-SUM($AM27:AO27))),2))</f>
        <v/>
      </c>
      <c r="AQ27" s="12">
        <f>IF($B27="","",ROUND(MIN(M26+W27-AG27,MAX(0,Deudas!$D$8-SUM($AC27:$AL27)-SUM($AM27:AP27))),2))</f>
        <v/>
      </c>
      <c r="AR27" s="12">
        <f>IF($B27="","",ROUND(MIN(N26+X27-AH27,MAX(0,Deudas!$D$8-SUM($AC27:$AL27)-SUM($AM27:AQ27))),2))</f>
        <v/>
      </c>
      <c r="AS27" s="12">
        <f>IF($B27="","",ROUND(MIN(O26+Y27-AI27,MAX(0,Deudas!$D$8-SUM($AC27:$AL27)-SUM($AM27:AR27))),2))</f>
        <v/>
      </c>
      <c r="AT27" s="12">
        <f>IF($B27="","",ROUND(MIN(P26+Z27-AJ27,MAX(0,Deudas!$D$8-SUM($AC27:$AL27)-SUM($AM27:AS27))),2))</f>
        <v/>
      </c>
      <c r="AU27" s="12">
        <f>IF($B27="","",ROUND(MIN(Q26+AA27-AK27,MAX(0,Deudas!$D$8-SUM($AC27:$AL27)-SUM($AM27:AT27))),2))</f>
        <v/>
      </c>
      <c r="AV27" s="12">
        <f>IF($B27="","",ROUND(MIN(R26+AB27-AL27,MAX(0,Deudas!$D$8-SUM($AC27:$AL27)-SUM($AM27:AU27))),2))</f>
        <v/>
      </c>
    </row>
    <row r="28">
      <c r="B28" s="15">
        <f>IF(B27="","",IF(G27&gt;0.004,B27+1,""))</f>
        <v/>
      </c>
      <c r="C28" s="14">
        <f>IF($B28="","",EDATE(Deudas!$D$7,$B28))</f>
        <v/>
      </c>
      <c r="D28" s="12">
        <f>IF($B28="","",SUM($AC28:$AV28))</f>
        <v/>
      </c>
      <c r="E28" s="12">
        <f>IF($B28="","",SUM($S28:$AB28))</f>
        <v/>
      </c>
      <c r="F28" s="12">
        <f>IF($B28="","",D28-E28)</f>
        <v/>
      </c>
      <c r="G28" s="20">
        <f>IF($B28="","",SUM($I28:$R28))</f>
        <v/>
      </c>
      <c r="I28" s="12">
        <f>IF($B28="","",ROUND(I27+S28-AC28-AM28,2))</f>
        <v/>
      </c>
      <c r="J28" s="12">
        <f>IF($B28="","",ROUND(J27+T28-AD28-AN28,2))</f>
        <v/>
      </c>
      <c r="K28" s="12">
        <f>IF($B28="","",ROUND(K27+U28-AE28-AO28,2))</f>
        <v/>
      </c>
      <c r="L28" s="12">
        <f>IF($B28="","",ROUND(L27+V28-AF28-AP28,2))</f>
        <v/>
      </c>
      <c r="M28" s="12">
        <f>IF($B28="","",ROUND(M27+W28-AG28-AQ28,2))</f>
        <v/>
      </c>
      <c r="N28" s="12">
        <f>IF($B28="","",ROUND(N27+X28-AH28-AR28,2))</f>
        <v/>
      </c>
      <c r="O28" s="12">
        <f>IF($B28="","",ROUND(O27+Y28-AI28-AS28,2))</f>
        <v/>
      </c>
      <c r="P28" s="12">
        <f>IF($B28="","",ROUND(P27+Z28-AJ28-AT28,2))</f>
        <v/>
      </c>
      <c r="Q28" s="12">
        <f>IF($B28="","",ROUND(Q27+AA28-AK28-AU28,2))</f>
        <v/>
      </c>
      <c r="R28" s="12">
        <f>IF($B28="","",ROUND(R27+AB28-AL28-AV28,2))</f>
        <v/>
      </c>
      <c r="S28" s="12">
        <f>IF($B28="","",ROUND(I27*I$7,2))</f>
        <v/>
      </c>
      <c r="T28" s="12">
        <f>IF($B28="","",ROUND(J27*J$7,2))</f>
        <v/>
      </c>
      <c r="U28" s="12">
        <f>IF($B28="","",ROUND(K27*K$7,2))</f>
        <v/>
      </c>
      <c r="V28" s="12">
        <f>IF($B28="","",ROUND(L27*L$7,2))</f>
        <v/>
      </c>
      <c r="W28" s="12">
        <f>IF($B28="","",ROUND(M27*M$7,2))</f>
        <v/>
      </c>
      <c r="X28" s="12">
        <f>IF($B28="","",ROUND(N27*N$7,2))</f>
        <v/>
      </c>
      <c r="Y28" s="12">
        <f>IF($B28="","",ROUND(O27*O$7,2))</f>
        <v/>
      </c>
      <c r="Z28" s="12">
        <f>IF($B28="","",ROUND(P27*P$7,2))</f>
        <v/>
      </c>
      <c r="AA28" s="12">
        <f>IF($B28="","",ROUND(Q27*Q$7,2))</f>
        <v/>
      </c>
      <c r="AB28" s="12">
        <f>IF($B28="","",ROUND(R27*R$7,2))</f>
        <v/>
      </c>
      <c r="AC28" s="12">
        <f>IF($B28="","",MIN(I$8,I27+S28))</f>
        <v/>
      </c>
      <c r="AD28" s="12">
        <f>IF($B28="","",MIN(J$8,J27+T28))</f>
        <v/>
      </c>
      <c r="AE28" s="12">
        <f>IF($B28="","",MIN(K$8,K27+U28))</f>
        <v/>
      </c>
      <c r="AF28" s="12">
        <f>IF($B28="","",MIN(L$8,L27+V28))</f>
        <v/>
      </c>
      <c r="AG28" s="12">
        <f>IF($B28="","",MIN(M$8,M27+W28))</f>
        <v/>
      </c>
      <c r="AH28" s="12">
        <f>IF($B28="","",MIN(N$8,N27+X28))</f>
        <v/>
      </c>
      <c r="AI28" s="12">
        <f>IF($B28="","",MIN(O$8,O27+Y28))</f>
        <v/>
      </c>
      <c r="AJ28" s="12">
        <f>IF($B28="","",MIN(P$8,P27+Z28))</f>
        <v/>
      </c>
      <c r="AK28" s="12">
        <f>IF($B28="","",MIN(Q$8,Q27+AA28))</f>
        <v/>
      </c>
      <c r="AL28" s="12">
        <f>IF($B28="","",MIN(R$8,R27+AB28))</f>
        <v/>
      </c>
      <c r="AM28" s="12">
        <f>IF($B28="","",ROUND(MIN(I27+S28-AC28,MAX(0,Deudas!$D$8-SUM($AC28:$AL28))),2))</f>
        <v/>
      </c>
      <c r="AN28" s="12">
        <f>IF($B28="","",ROUND(MIN(J27+T28-AD28,MAX(0,Deudas!$D$8-SUM($AC28:$AL28)-SUM($AM28:AM28))),2))</f>
        <v/>
      </c>
      <c r="AO28" s="12">
        <f>IF($B28="","",ROUND(MIN(K27+U28-AE28,MAX(0,Deudas!$D$8-SUM($AC28:$AL28)-SUM($AM28:AN28))),2))</f>
        <v/>
      </c>
      <c r="AP28" s="12">
        <f>IF($B28="","",ROUND(MIN(L27+V28-AF28,MAX(0,Deudas!$D$8-SUM($AC28:$AL28)-SUM($AM28:AO28))),2))</f>
        <v/>
      </c>
      <c r="AQ28" s="12">
        <f>IF($B28="","",ROUND(MIN(M27+W28-AG28,MAX(0,Deudas!$D$8-SUM($AC28:$AL28)-SUM($AM28:AP28))),2))</f>
        <v/>
      </c>
      <c r="AR28" s="12">
        <f>IF($B28="","",ROUND(MIN(N27+X28-AH28,MAX(0,Deudas!$D$8-SUM($AC28:$AL28)-SUM($AM28:AQ28))),2))</f>
        <v/>
      </c>
      <c r="AS28" s="12">
        <f>IF($B28="","",ROUND(MIN(O27+Y28-AI28,MAX(0,Deudas!$D$8-SUM($AC28:$AL28)-SUM($AM28:AR28))),2))</f>
        <v/>
      </c>
      <c r="AT28" s="12">
        <f>IF($B28="","",ROUND(MIN(P27+Z28-AJ28,MAX(0,Deudas!$D$8-SUM($AC28:$AL28)-SUM($AM28:AS28))),2))</f>
        <v/>
      </c>
      <c r="AU28" s="12">
        <f>IF($B28="","",ROUND(MIN(Q27+AA28-AK28,MAX(0,Deudas!$D$8-SUM($AC28:$AL28)-SUM($AM28:AT28))),2))</f>
        <v/>
      </c>
      <c r="AV28" s="12">
        <f>IF($B28="","",ROUND(MIN(R27+AB28-AL28,MAX(0,Deudas!$D$8-SUM($AC28:$AL28)-SUM($AM28:AU28))),2))</f>
        <v/>
      </c>
    </row>
    <row r="29">
      <c r="B29" s="15">
        <f>IF(B28="","",IF(G28&gt;0.004,B28+1,""))</f>
        <v/>
      </c>
      <c r="C29" s="14">
        <f>IF($B29="","",EDATE(Deudas!$D$7,$B29))</f>
        <v/>
      </c>
      <c r="D29" s="12">
        <f>IF($B29="","",SUM($AC29:$AV29))</f>
        <v/>
      </c>
      <c r="E29" s="12">
        <f>IF($B29="","",SUM($S29:$AB29))</f>
        <v/>
      </c>
      <c r="F29" s="12">
        <f>IF($B29="","",D29-E29)</f>
        <v/>
      </c>
      <c r="G29" s="20">
        <f>IF($B29="","",SUM($I29:$R29))</f>
        <v/>
      </c>
      <c r="I29" s="12">
        <f>IF($B29="","",ROUND(I28+S29-AC29-AM29,2))</f>
        <v/>
      </c>
      <c r="J29" s="12">
        <f>IF($B29="","",ROUND(J28+T29-AD29-AN29,2))</f>
        <v/>
      </c>
      <c r="K29" s="12">
        <f>IF($B29="","",ROUND(K28+U29-AE29-AO29,2))</f>
        <v/>
      </c>
      <c r="L29" s="12">
        <f>IF($B29="","",ROUND(L28+V29-AF29-AP29,2))</f>
        <v/>
      </c>
      <c r="M29" s="12">
        <f>IF($B29="","",ROUND(M28+W29-AG29-AQ29,2))</f>
        <v/>
      </c>
      <c r="N29" s="12">
        <f>IF($B29="","",ROUND(N28+X29-AH29-AR29,2))</f>
        <v/>
      </c>
      <c r="O29" s="12">
        <f>IF($B29="","",ROUND(O28+Y29-AI29-AS29,2))</f>
        <v/>
      </c>
      <c r="P29" s="12">
        <f>IF($B29="","",ROUND(P28+Z29-AJ29-AT29,2))</f>
        <v/>
      </c>
      <c r="Q29" s="12">
        <f>IF($B29="","",ROUND(Q28+AA29-AK29-AU29,2))</f>
        <v/>
      </c>
      <c r="R29" s="12">
        <f>IF($B29="","",ROUND(R28+AB29-AL29-AV29,2))</f>
        <v/>
      </c>
      <c r="S29" s="12">
        <f>IF($B29="","",ROUND(I28*I$7,2))</f>
        <v/>
      </c>
      <c r="T29" s="12">
        <f>IF($B29="","",ROUND(J28*J$7,2))</f>
        <v/>
      </c>
      <c r="U29" s="12">
        <f>IF($B29="","",ROUND(K28*K$7,2))</f>
        <v/>
      </c>
      <c r="V29" s="12">
        <f>IF($B29="","",ROUND(L28*L$7,2))</f>
        <v/>
      </c>
      <c r="W29" s="12">
        <f>IF($B29="","",ROUND(M28*M$7,2))</f>
        <v/>
      </c>
      <c r="X29" s="12">
        <f>IF($B29="","",ROUND(N28*N$7,2))</f>
        <v/>
      </c>
      <c r="Y29" s="12">
        <f>IF($B29="","",ROUND(O28*O$7,2))</f>
        <v/>
      </c>
      <c r="Z29" s="12">
        <f>IF($B29="","",ROUND(P28*P$7,2))</f>
        <v/>
      </c>
      <c r="AA29" s="12">
        <f>IF($B29="","",ROUND(Q28*Q$7,2))</f>
        <v/>
      </c>
      <c r="AB29" s="12">
        <f>IF($B29="","",ROUND(R28*R$7,2))</f>
        <v/>
      </c>
      <c r="AC29" s="12">
        <f>IF($B29="","",MIN(I$8,I28+S29))</f>
        <v/>
      </c>
      <c r="AD29" s="12">
        <f>IF($B29="","",MIN(J$8,J28+T29))</f>
        <v/>
      </c>
      <c r="AE29" s="12">
        <f>IF($B29="","",MIN(K$8,K28+U29))</f>
        <v/>
      </c>
      <c r="AF29" s="12">
        <f>IF($B29="","",MIN(L$8,L28+V29))</f>
        <v/>
      </c>
      <c r="AG29" s="12">
        <f>IF($B29="","",MIN(M$8,M28+W29))</f>
        <v/>
      </c>
      <c r="AH29" s="12">
        <f>IF($B29="","",MIN(N$8,N28+X29))</f>
        <v/>
      </c>
      <c r="AI29" s="12">
        <f>IF($B29="","",MIN(O$8,O28+Y29))</f>
        <v/>
      </c>
      <c r="AJ29" s="12">
        <f>IF($B29="","",MIN(P$8,P28+Z29))</f>
        <v/>
      </c>
      <c r="AK29" s="12">
        <f>IF($B29="","",MIN(Q$8,Q28+AA29))</f>
        <v/>
      </c>
      <c r="AL29" s="12">
        <f>IF($B29="","",MIN(R$8,R28+AB29))</f>
        <v/>
      </c>
      <c r="AM29" s="12">
        <f>IF($B29="","",ROUND(MIN(I28+S29-AC29,MAX(0,Deudas!$D$8-SUM($AC29:$AL29))),2))</f>
        <v/>
      </c>
      <c r="AN29" s="12">
        <f>IF($B29="","",ROUND(MIN(J28+T29-AD29,MAX(0,Deudas!$D$8-SUM($AC29:$AL29)-SUM($AM29:AM29))),2))</f>
        <v/>
      </c>
      <c r="AO29" s="12">
        <f>IF($B29="","",ROUND(MIN(K28+U29-AE29,MAX(0,Deudas!$D$8-SUM($AC29:$AL29)-SUM($AM29:AN29))),2))</f>
        <v/>
      </c>
      <c r="AP29" s="12">
        <f>IF($B29="","",ROUND(MIN(L28+V29-AF29,MAX(0,Deudas!$D$8-SUM($AC29:$AL29)-SUM($AM29:AO29))),2))</f>
        <v/>
      </c>
      <c r="AQ29" s="12">
        <f>IF($B29="","",ROUND(MIN(M28+W29-AG29,MAX(0,Deudas!$D$8-SUM($AC29:$AL29)-SUM($AM29:AP29))),2))</f>
        <v/>
      </c>
      <c r="AR29" s="12">
        <f>IF($B29="","",ROUND(MIN(N28+X29-AH29,MAX(0,Deudas!$D$8-SUM($AC29:$AL29)-SUM($AM29:AQ29))),2))</f>
        <v/>
      </c>
      <c r="AS29" s="12">
        <f>IF($B29="","",ROUND(MIN(O28+Y29-AI29,MAX(0,Deudas!$D$8-SUM($AC29:$AL29)-SUM($AM29:AR29))),2))</f>
        <v/>
      </c>
      <c r="AT29" s="12">
        <f>IF($B29="","",ROUND(MIN(P28+Z29-AJ29,MAX(0,Deudas!$D$8-SUM($AC29:$AL29)-SUM($AM29:AS29))),2))</f>
        <v/>
      </c>
      <c r="AU29" s="12">
        <f>IF($B29="","",ROUND(MIN(Q28+AA29-AK29,MAX(0,Deudas!$D$8-SUM($AC29:$AL29)-SUM($AM29:AT29))),2))</f>
        <v/>
      </c>
      <c r="AV29" s="12">
        <f>IF($B29="","",ROUND(MIN(R28+AB29-AL29,MAX(0,Deudas!$D$8-SUM($AC29:$AL29)-SUM($AM29:AU29))),2))</f>
        <v/>
      </c>
    </row>
    <row r="30">
      <c r="B30" s="15">
        <f>IF(B29="","",IF(G29&gt;0.004,B29+1,""))</f>
        <v/>
      </c>
      <c r="C30" s="14">
        <f>IF($B30="","",EDATE(Deudas!$D$7,$B30))</f>
        <v/>
      </c>
      <c r="D30" s="12">
        <f>IF($B30="","",SUM($AC30:$AV30))</f>
        <v/>
      </c>
      <c r="E30" s="12">
        <f>IF($B30="","",SUM($S30:$AB30))</f>
        <v/>
      </c>
      <c r="F30" s="12">
        <f>IF($B30="","",D30-E30)</f>
        <v/>
      </c>
      <c r="G30" s="20">
        <f>IF($B30="","",SUM($I30:$R30))</f>
        <v/>
      </c>
      <c r="I30" s="12">
        <f>IF($B30="","",ROUND(I29+S30-AC30-AM30,2))</f>
        <v/>
      </c>
      <c r="J30" s="12">
        <f>IF($B30="","",ROUND(J29+T30-AD30-AN30,2))</f>
        <v/>
      </c>
      <c r="K30" s="12">
        <f>IF($B30="","",ROUND(K29+U30-AE30-AO30,2))</f>
        <v/>
      </c>
      <c r="L30" s="12">
        <f>IF($B30="","",ROUND(L29+V30-AF30-AP30,2))</f>
        <v/>
      </c>
      <c r="M30" s="12">
        <f>IF($B30="","",ROUND(M29+W30-AG30-AQ30,2))</f>
        <v/>
      </c>
      <c r="N30" s="12">
        <f>IF($B30="","",ROUND(N29+X30-AH30-AR30,2))</f>
        <v/>
      </c>
      <c r="O30" s="12">
        <f>IF($B30="","",ROUND(O29+Y30-AI30-AS30,2))</f>
        <v/>
      </c>
      <c r="P30" s="12">
        <f>IF($B30="","",ROUND(P29+Z30-AJ30-AT30,2))</f>
        <v/>
      </c>
      <c r="Q30" s="12">
        <f>IF($B30="","",ROUND(Q29+AA30-AK30-AU30,2))</f>
        <v/>
      </c>
      <c r="R30" s="12">
        <f>IF($B30="","",ROUND(R29+AB30-AL30-AV30,2))</f>
        <v/>
      </c>
      <c r="S30" s="12">
        <f>IF($B30="","",ROUND(I29*I$7,2))</f>
        <v/>
      </c>
      <c r="T30" s="12">
        <f>IF($B30="","",ROUND(J29*J$7,2))</f>
        <v/>
      </c>
      <c r="U30" s="12">
        <f>IF($B30="","",ROUND(K29*K$7,2))</f>
        <v/>
      </c>
      <c r="V30" s="12">
        <f>IF($B30="","",ROUND(L29*L$7,2))</f>
        <v/>
      </c>
      <c r="W30" s="12">
        <f>IF($B30="","",ROUND(M29*M$7,2))</f>
        <v/>
      </c>
      <c r="X30" s="12">
        <f>IF($B30="","",ROUND(N29*N$7,2))</f>
        <v/>
      </c>
      <c r="Y30" s="12">
        <f>IF($B30="","",ROUND(O29*O$7,2))</f>
        <v/>
      </c>
      <c r="Z30" s="12">
        <f>IF($B30="","",ROUND(P29*P$7,2))</f>
        <v/>
      </c>
      <c r="AA30" s="12">
        <f>IF($B30="","",ROUND(Q29*Q$7,2))</f>
        <v/>
      </c>
      <c r="AB30" s="12">
        <f>IF($B30="","",ROUND(R29*R$7,2))</f>
        <v/>
      </c>
      <c r="AC30" s="12">
        <f>IF($B30="","",MIN(I$8,I29+S30))</f>
        <v/>
      </c>
      <c r="AD30" s="12">
        <f>IF($B30="","",MIN(J$8,J29+T30))</f>
        <v/>
      </c>
      <c r="AE30" s="12">
        <f>IF($B30="","",MIN(K$8,K29+U30))</f>
        <v/>
      </c>
      <c r="AF30" s="12">
        <f>IF($B30="","",MIN(L$8,L29+V30))</f>
        <v/>
      </c>
      <c r="AG30" s="12">
        <f>IF($B30="","",MIN(M$8,M29+W30))</f>
        <v/>
      </c>
      <c r="AH30" s="12">
        <f>IF($B30="","",MIN(N$8,N29+X30))</f>
        <v/>
      </c>
      <c r="AI30" s="12">
        <f>IF($B30="","",MIN(O$8,O29+Y30))</f>
        <v/>
      </c>
      <c r="AJ30" s="12">
        <f>IF($B30="","",MIN(P$8,P29+Z30))</f>
        <v/>
      </c>
      <c r="AK30" s="12">
        <f>IF($B30="","",MIN(Q$8,Q29+AA30))</f>
        <v/>
      </c>
      <c r="AL30" s="12">
        <f>IF($B30="","",MIN(R$8,R29+AB30))</f>
        <v/>
      </c>
      <c r="AM30" s="12">
        <f>IF($B30="","",ROUND(MIN(I29+S30-AC30,MAX(0,Deudas!$D$8-SUM($AC30:$AL30))),2))</f>
        <v/>
      </c>
      <c r="AN30" s="12">
        <f>IF($B30="","",ROUND(MIN(J29+T30-AD30,MAX(0,Deudas!$D$8-SUM($AC30:$AL30)-SUM($AM30:AM30))),2))</f>
        <v/>
      </c>
      <c r="AO30" s="12">
        <f>IF($B30="","",ROUND(MIN(K29+U30-AE30,MAX(0,Deudas!$D$8-SUM($AC30:$AL30)-SUM($AM30:AN30))),2))</f>
        <v/>
      </c>
      <c r="AP30" s="12">
        <f>IF($B30="","",ROUND(MIN(L29+V30-AF30,MAX(0,Deudas!$D$8-SUM($AC30:$AL30)-SUM($AM30:AO30))),2))</f>
        <v/>
      </c>
      <c r="AQ30" s="12">
        <f>IF($B30="","",ROUND(MIN(M29+W30-AG30,MAX(0,Deudas!$D$8-SUM($AC30:$AL30)-SUM($AM30:AP30))),2))</f>
        <v/>
      </c>
      <c r="AR30" s="12">
        <f>IF($B30="","",ROUND(MIN(N29+X30-AH30,MAX(0,Deudas!$D$8-SUM($AC30:$AL30)-SUM($AM30:AQ30))),2))</f>
        <v/>
      </c>
      <c r="AS30" s="12">
        <f>IF($B30="","",ROUND(MIN(O29+Y30-AI30,MAX(0,Deudas!$D$8-SUM($AC30:$AL30)-SUM($AM30:AR30))),2))</f>
        <v/>
      </c>
      <c r="AT30" s="12">
        <f>IF($B30="","",ROUND(MIN(P29+Z30-AJ30,MAX(0,Deudas!$D$8-SUM($AC30:$AL30)-SUM($AM30:AS30))),2))</f>
        <v/>
      </c>
      <c r="AU30" s="12">
        <f>IF($B30="","",ROUND(MIN(Q29+AA30-AK30,MAX(0,Deudas!$D$8-SUM($AC30:$AL30)-SUM($AM30:AT30))),2))</f>
        <v/>
      </c>
      <c r="AV30" s="12">
        <f>IF($B30="","",ROUND(MIN(R29+AB30-AL30,MAX(0,Deudas!$D$8-SUM($AC30:$AL30)-SUM($AM30:AU30))),2))</f>
        <v/>
      </c>
    </row>
    <row r="31">
      <c r="B31" s="15">
        <f>IF(B30="","",IF(G30&gt;0.004,B30+1,""))</f>
        <v/>
      </c>
      <c r="C31" s="14">
        <f>IF($B31="","",EDATE(Deudas!$D$7,$B31))</f>
        <v/>
      </c>
      <c r="D31" s="12">
        <f>IF($B31="","",SUM($AC31:$AV31))</f>
        <v/>
      </c>
      <c r="E31" s="12">
        <f>IF($B31="","",SUM($S31:$AB31))</f>
        <v/>
      </c>
      <c r="F31" s="12">
        <f>IF($B31="","",D31-E31)</f>
        <v/>
      </c>
      <c r="G31" s="20">
        <f>IF($B31="","",SUM($I31:$R31))</f>
        <v/>
      </c>
      <c r="I31" s="12">
        <f>IF($B31="","",ROUND(I30+S31-AC31-AM31,2))</f>
        <v/>
      </c>
      <c r="J31" s="12">
        <f>IF($B31="","",ROUND(J30+T31-AD31-AN31,2))</f>
        <v/>
      </c>
      <c r="K31" s="12">
        <f>IF($B31="","",ROUND(K30+U31-AE31-AO31,2))</f>
        <v/>
      </c>
      <c r="L31" s="12">
        <f>IF($B31="","",ROUND(L30+V31-AF31-AP31,2))</f>
        <v/>
      </c>
      <c r="M31" s="12">
        <f>IF($B31="","",ROUND(M30+W31-AG31-AQ31,2))</f>
        <v/>
      </c>
      <c r="N31" s="12">
        <f>IF($B31="","",ROUND(N30+X31-AH31-AR31,2))</f>
        <v/>
      </c>
      <c r="O31" s="12">
        <f>IF($B31="","",ROUND(O30+Y31-AI31-AS31,2))</f>
        <v/>
      </c>
      <c r="P31" s="12">
        <f>IF($B31="","",ROUND(P30+Z31-AJ31-AT31,2))</f>
        <v/>
      </c>
      <c r="Q31" s="12">
        <f>IF($B31="","",ROUND(Q30+AA31-AK31-AU31,2))</f>
        <v/>
      </c>
      <c r="R31" s="12">
        <f>IF($B31="","",ROUND(R30+AB31-AL31-AV31,2))</f>
        <v/>
      </c>
      <c r="S31" s="12">
        <f>IF($B31="","",ROUND(I30*I$7,2))</f>
        <v/>
      </c>
      <c r="T31" s="12">
        <f>IF($B31="","",ROUND(J30*J$7,2))</f>
        <v/>
      </c>
      <c r="U31" s="12">
        <f>IF($B31="","",ROUND(K30*K$7,2))</f>
        <v/>
      </c>
      <c r="V31" s="12">
        <f>IF($B31="","",ROUND(L30*L$7,2))</f>
        <v/>
      </c>
      <c r="W31" s="12">
        <f>IF($B31="","",ROUND(M30*M$7,2))</f>
        <v/>
      </c>
      <c r="X31" s="12">
        <f>IF($B31="","",ROUND(N30*N$7,2))</f>
        <v/>
      </c>
      <c r="Y31" s="12">
        <f>IF($B31="","",ROUND(O30*O$7,2))</f>
        <v/>
      </c>
      <c r="Z31" s="12">
        <f>IF($B31="","",ROUND(P30*P$7,2))</f>
        <v/>
      </c>
      <c r="AA31" s="12">
        <f>IF($B31="","",ROUND(Q30*Q$7,2))</f>
        <v/>
      </c>
      <c r="AB31" s="12">
        <f>IF($B31="","",ROUND(R30*R$7,2))</f>
        <v/>
      </c>
      <c r="AC31" s="12">
        <f>IF($B31="","",MIN(I$8,I30+S31))</f>
        <v/>
      </c>
      <c r="AD31" s="12">
        <f>IF($B31="","",MIN(J$8,J30+T31))</f>
        <v/>
      </c>
      <c r="AE31" s="12">
        <f>IF($B31="","",MIN(K$8,K30+U31))</f>
        <v/>
      </c>
      <c r="AF31" s="12">
        <f>IF($B31="","",MIN(L$8,L30+V31))</f>
        <v/>
      </c>
      <c r="AG31" s="12">
        <f>IF($B31="","",MIN(M$8,M30+W31))</f>
        <v/>
      </c>
      <c r="AH31" s="12">
        <f>IF($B31="","",MIN(N$8,N30+X31))</f>
        <v/>
      </c>
      <c r="AI31" s="12">
        <f>IF($B31="","",MIN(O$8,O30+Y31))</f>
        <v/>
      </c>
      <c r="AJ31" s="12">
        <f>IF($B31="","",MIN(P$8,P30+Z31))</f>
        <v/>
      </c>
      <c r="AK31" s="12">
        <f>IF($B31="","",MIN(Q$8,Q30+AA31))</f>
        <v/>
      </c>
      <c r="AL31" s="12">
        <f>IF($B31="","",MIN(R$8,R30+AB31))</f>
        <v/>
      </c>
      <c r="AM31" s="12">
        <f>IF($B31="","",ROUND(MIN(I30+S31-AC31,MAX(0,Deudas!$D$8-SUM($AC31:$AL31))),2))</f>
        <v/>
      </c>
      <c r="AN31" s="12">
        <f>IF($B31="","",ROUND(MIN(J30+T31-AD31,MAX(0,Deudas!$D$8-SUM($AC31:$AL31)-SUM($AM31:AM31))),2))</f>
        <v/>
      </c>
      <c r="AO31" s="12">
        <f>IF($B31="","",ROUND(MIN(K30+U31-AE31,MAX(0,Deudas!$D$8-SUM($AC31:$AL31)-SUM($AM31:AN31))),2))</f>
        <v/>
      </c>
      <c r="AP31" s="12">
        <f>IF($B31="","",ROUND(MIN(L30+V31-AF31,MAX(0,Deudas!$D$8-SUM($AC31:$AL31)-SUM($AM31:AO31))),2))</f>
        <v/>
      </c>
      <c r="AQ31" s="12">
        <f>IF($B31="","",ROUND(MIN(M30+W31-AG31,MAX(0,Deudas!$D$8-SUM($AC31:$AL31)-SUM($AM31:AP31))),2))</f>
        <v/>
      </c>
      <c r="AR31" s="12">
        <f>IF($B31="","",ROUND(MIN(N30+X31-AH31,MAX(0,Deudas!$D$8-SUM($AC31:$AL31)-SUM($AM31:AQ31))),2))</f>
        <v/>
      </c>
      <c r="AS31" s="12">
        <f>IF($B31="","",ROUND(MIN(O30+Y31-AI31,MAX(0,Deudas!$D$8-SUM($AC31:$AL31)-SUM($AM31:AR31))),2))</f>
        <v/>
      </c>
      <c r="AT31" s="12">
        <f>IF($B31="","",ROUND(MIN(P30+Z31-AJ31,MAX(0,Deudas!$D$8-SUM($AC31:$AL31)-SUM($AM31:AS31))),2))</f>
        <v/>
      </c>
      <c r="AU31" s="12">
        <f>IF($B31="","",ROUND(MIN(Q30+AA31-AK31,MAX(0,Deudas!$D$8-SUM($AC31:$AL31)-SUM($AM31:AT31))),2))</f>
        <v/>
      </c>
      <c r="AV31" s="12">
        <f>IF($B31="","",ROUND(MIN(R30+AB31-AL31,MAX(0,Deudas!$D$8-SUM($AC31:$AL31)-SUM($AM31:AU31))),2))</f>
        <v/>
      </c>
    </row>
    <row r="32">
      <c r="B32" s="15">
        <f>IF(B31="","",IF(G31&gt;0.004,B31+1,""))</f>
        <v/>
      </c>
      <c r="C32" s="14">
        <f>IF($B32="","",EDATE(Deudas!$D$7,$B32))</f>
        <v/>
      </c>
      <c r="D32" s="12">
        <f>IF($B32="","",SUM($AC32:$AV32))</f>
        <v/>
      </c>
      <c r="E32" s="12">
        <f>IF($B32="","",SUM($S32:$AB32))</f>
        <v/>
      </c>
      <c r="F32" s="12">
        <f>IF($B32="","",D32-E32)</f>
        <v/>
      </c>
      <c r="G32" s="20">
        <f>IF($B32="","",SUM($I32:$R32))</f>
        <v/>
      </c>
      <c r="I32" s="12">
        <f>IF($B32="","",ROUND(I31+S32-AC32-AM32,2))</f>
        <v/>
      </c>
      <c r="J32" s="12">
        <f>IF($B32="","",ROUND(J31+T32-AD32-AN32,2))</f>
        <v/>
      </c>
      <c r="K32" s="12">
        <f>IF($B32="","",ROUND(K31+U32-AE32-AO32,2))</f>
        <v/>
      </c>
      <c r="L32" s="12">
        <f>IF($B32="","",ROUND(L31+V32-AF32-AP32,2))</f>
        <v/>
      </c>
      <c r="M32" s="12">
        <f>IF($B32="","",ROUND(M31+W32-AG32-AQ32,2))</f>
        <v/>
      </c>
      <c r="N32" s="12">
        <f>IF($B32="","",ROUND(N31+X32-AH32-AR32,2))</f>
        <v/>
      </c>
      <c r="O32" s="12">
        <f>IF($B32="","",ROUND(O31+Y32-AI32-AS32,2))</f>
        <v/>
      </c>
      <c r="P32" s="12">
        <f>IF($B32="","",ROUND(P31+Z32-AJ32-AT32,2))</f>
        <v/>
      </c>
      <c r="Q32" s="12">
        <f>IF($B32="","",ROUND(Q31+AA32-AK32-AU32,2))</f>
        <v/>
      </c>
      <c r="R32" s="12">
        <f>IF($B32="","",ROUND(R31+AB32-AL32-AV32,2))</f>
        <v/>
      </c>
      <c r="S32" s="12">
        <f>IF($B32="","",ROUND(I31*I$7,2))</f>
        <v/>
      </c>
      <c r="T32" s="12">
        <f>IF($B32="","",ROUND(J31*J$7,2))</f>
        <v/>
      </c>
      <c r="U32" s="12">
        <f>IF($B32="","",ROUND(K31*K$7,2))</f>
        <v/>
      </c>
      <c r="V32" s="12">
        <f>IF($B32="","",ROUND(L31*L$7,2))</f>
        <v/>
      </c>
      <c r="W32" s="12">
        <f>IF($B32="","",ROUND(M31*M$7,2))</f>
        <v/>
      </c>
      <c r="X32" s="12">
        <f>IF($B32="","",ROUND(N31*N$7,2))</f>
        <v/>
      </c>
      <c r="Y32" s="12">
        <f>IF($B32="","",ROUND(O31*O$7,2))</f>
        <v/>
      </c>
      <c r="Z32" s="12">
        <f>IF($B32="","",ROUND(P31*P$7,2))</f>
        <v/>
      </c>
      <c r="AA32" s="12">
        <f>IF($B32="","",ROUND(Q31*Q$7,2))</f>
        <v/>
      </c>
      <c r="AB32" s="12">
        <f>IF($B32="","",ROUND(R31*R$7,2))</f>
        <v/>
      </c>
      <c r="AC32" s="12">
        <f>IF($B32="","",MIN(I$8,I31+S32))</f>
        <v/>
      </c>
      <c r="AD32" s="12">
        <f>IF($B32="","",MIN(J$8,J31+T32))</f>
        <v/>
      </c>
      <c r="AE32" s="12">
        <f>IF($B32="","",MIN(K$8,K31+U32))</f>
        <v/>
      </c>
      <c r="AF32" s="12">
        <f>IF($B32="","",MIN(L$8,L31+V32))</f>
        <v/>
      </c>
      <c r="AG32" s="12">
        <f>IF($B32="","",MIN(M$8,M31+W32))</f>
        <v/>
      </c>
      <c r="AH32" s="12">
        <f>IF($B32="","",MIN(N$8,N31+X32))</f>
        <v/>
      </c>
      <c r="AI32" s="12">
        <f>IF($B32="","",MIN(O$8,O31+Y32))</f>
        <v/>
      </c>
      <c r="AJ32" s="12">
        <f>IF($B32="","",MIN(P$8,P31+Z32))</f>
        <v/>
      </c>
      <c r="AK32" s="12">
        <f>IF($B32="","",MIN(Q$8,Q31+AA32))</f>
        <v/>
      </c>
      <c r="AL32" s="12">
        <f>IF($B32="","",MIN(R$8,R31+AB32))</f>
        <v/>
      </c>
      <c r="AM32" s="12">
        <f>IF($B32="","",ROUND(MIN(I31+S32-AC32,MAX(0,Deudas!$D$8-SUM($AC32:$AL32))),2))</f>
        <v/>
      </c>
      <c r="AN32" s="12">
        <f>IF($B32="","",ROUND(MIN(J31+T32-AD32,MAX(0,Deudas!$D$8-SUM($AC32:$AL32)-SUM($AM32:AM32))),2))</f>
        <v/>
      </c>
      <c r="AO32" s="12">
        <f>IF($B32="","",ROUND(MIN(K31+U32-AE32,MAX(0,Deudas!$D$8-SUM($AC32:$AL32)-SUM($AM32:AN32))),2))</f>
        <v/>
      </c>
      <c r="AP32" s="12">
        <f>IF($B32="","",ROUND(MIN(L31+V32-AF32,MAX(0,Deudas!$D$8-SUM($AC32:$AL32)-SUM($AM32:AO32))),2))</f>
        <v/>
      </c>
      <c r="AQ32" s="12">
        <f>IF($B32="","",ROUND(MIN(M31+W32-AG32,MAX(0,Deudas!$D$8-SUM($AC32:$AL32)-SUM($AM32:AP32))),2))</f>
        <v/>
      </c>
      <c r="AR32" s="12">
        <f>IF($B32="","",ROUND(MIN(N31+X32-AH32,MAX(0,Deudas!$D$8-SUM($AC32:$AL32)-SUM($AM32:AQ32))),2))</f>
        <v/>
      </c>
      <c r="AS32" s="12">
        <f>IF($B32="","",ROUND(MIN(O31+Y32-AI32,MAX(0,Deudas!$D$8-SUM($AC32:$AL32)-SUM($AM32:AR32))),2))</f>
        <v/>
      </c>
      <c r="AT32" s="12">
        <f>IF($B32="","",ROUND(MIN(P31+Z32-AJ32,MAX(0,Deudas!$D$8-SUM($AC32:$AL32)-SUM($AM32:AS32))),2))</f>
        <v/>
      </c>
      <c r="AU32" s="12">
        <f>IF($B32="","",ROUND(MIN(Q31+AA32-AK32,MAX(0,Deudas!$D$8-SUM($AC32:$AL32)-SUM($AM32:AT32))),2))</f>
        <v/>
      </c>
      <c r="AV32" s="12">
        <f>IF($B32="","",ROUND(MIN(R31+AB32-AL32,MAX(0,Deudas!$D$8-SUM($AC32:$AL32)-SUM($AM32:AU32))),2))</f>
        <v/>
      </c>
    </row>
    <row r="33">
      <c r="B33" s="15">
        <f>IF(B32="","",IF(G32&gt;0.004,B32+1,""))</f>
        <v/>
      </c>
      <c r="C33" s="14">
        <f>IF($B33="","",EDATE(Deudas!$D$7,$B33))</f>
        <v/>
      </c>
      <c r="D33" s="12">
        <f>IF($B33="","",SUM($AC33:$AV33))</f>
        <v/>
      </c>
      <c r="E33" s="12">
        <f>IF($B33="","",SUM($S33:$AB33))</f>
        <v/>
      </c>
      <c r="F33" s="12">
        <f>IF($B33="","",D33-E33)</f>
        <v/>
      </c>
      <c r="G33" s="20">
        <f>IF($B33="","",SUM($I33:$R33))</f>
        <v/>
      </c>
      <c r="I33" s="12">
        <f>IF($B33="","",ROUND(I32+S33-AC33-AM33,2))</f>
        <v/>
      </c>
      <c r="J33" s="12">
        <f>IF($B33="","",ROUND(J32+T33-AD33-AN33,2))</f>
        <v/>
      </c>
      <c r="K33" s="12">
        <f>IF($B33="","",ROUND(K32+U33-AE33-AO33,2))</f>
        <v/>
      </c>
      <c r="L33" s="12">
        <f>IF($B33="","",ROUND(L32+V33-AF33-AP33,2))</f>
        <v/>
      </c>
      <c r="M33" s="12">
        <f>IF($B33="","",ROUND(M32+W33-AG33-AQ33,2))</f>
        <v/>
      </c>
      <c r="N33" s="12">
        <f>IF($B33="","",ROUND(N32+X33-AH33-AR33,2))</f>
        <v/>
      </c>
      <c r="O33" s="12">
        <f>IF($B33="","",ROUND(O32+Y33-AI33-AS33,2))</f>
        <v/>
      </c>
      <c r="P33" s="12">
        <f>IF($B33="","",ROUND(P32+Z33-AJ33-AT33,2))</f>
        <v/>
      </c>
      <c r="Q33" s="12">
        <f>IF($B33="","",ROUND(Q32+AA33-AK33-AU33,2))</f>
        <v/>
      </c>
      <c r="R33" s="12">
        <f>IF($B33="","",ROUND(R32+AB33-AL33-AV33,2))</f>
        <v/>
      </c>
      <c r="S33" s="12">
        <f>IF($B33="","",ROUND(I32*I$7,2))</f>
        <v/>
      </c>
      <c r="T33" s="12">
        <f>IF($B33="","",ROUND(J32*J$7,2))</f>
        <v/>
      </c>
      <c r="U33" s="12">
        <f>IF($B33="","",ROUND(K32*K$7,2))</f>
        <v/>
      </c>
      <c r="V33" s="12">
        <f>IF($B33="","",ROUND(L32*L$7,2))</f>
        <v/>
      </c>
      <c r="W33" s="12">
        <f>IF($B33="","",ROUND(M32*M$7,2))</f>
        <v/>
      </c>
      <c r="X33" s="12">
        <f>IF($B33="","",ROUND(N32*N$7,2))</f>
        <v/>
      </c>
      <c r="Y33" s="12">
        <f>IF($B33="","",ROUND(O32*O$7,2))</f>
        <v/>
      </c>
      <c r="Z33" s="12">
        <f>IF($B33="","",ROUND(P32*P$7,2))</f>
        <v/>
      </c>
      <c r="AA33" s="12">
        <f>IF($B33="","",ROUND(Q32*Q$7,2))</f>
        <v/>
      </c>
      <c r="AB33" s="12">
        <f>IF($B33="","",ROUND(R32*R$7,2))</f>
        <v/>
      </c>
      <c r="AC33" s="12">
        <f>IF($B33="","",MIN(I$8,I32+S33))</f>
        <v/>
      </c>
      <c r="AD33" s="12">
        <f>IF($B33="","",MIN(J$8,J32+T33))</f>
        <v/>
      </c>
      <c r="AE33" s="12">
        <f>IF($B33="","",MIN(K$8,K32+U33))</f>
        <v/>
      </c>
      <c r="AF33" s="12">
        <f>IF($B33="","",MIN(L$8,L32+V33))</f>
        <v/>
      </c>
      <c r="AG33" s="12">
        <f>IF($B33="","",MIN(M$8,M32+W33))</f>
        <v/>
      </c>
      <c r="AH33" s="12">
        <f>IF($B33="","",MIN(N$8,N32+X33))</f>
        <v/>
      </c>
      <c r="AI33" s="12">
        <f>IF($B33="","",MIN(O$8,O32+Y33))</f>
        <v/>
      </c>
      <c r="AJ33" s="12">
        <f>IF($B33="","",MIN(P$8,P32+Z33))</f>
        <v/>
      </c>
      <c r="AK33" s="12">
        <f>IF($B33="","",MIN(Q$8,Q32+AA33))</f>
        <v/>
      </c>
      <c r="AL33" s="12">
        <f>IF($B33="","",MIN(R$8,R32+AB33))</f>
        <v/>
      </c>
      <c r="AM33" s="12">
        <f>IF($B33="","",ROUND(MIN(I32+S33-AC33,MAX(0,Deudas!$D$8-SUM($AC33:$AL33))),2))</f>
        <v/>
      </c>
      <c r="AN33" s="12">
        <f>IF($B33="","",ROUND(MIN(J32+T33-AD33,MAX(0,Deudas!$D$8-SUM($AC33:$AL33)-SUM($AM33:AM33))),2))</f>
        <v/>
      </c>
      <c r="AO33" s="12">
        <f>IF($B33="","",ROUND(MIN(K32+U33-AE33,MAX(0,Deudas!$D$8-SUM($AC33:$AL33)-SUM($AM33:AN33))),2))</f>
        <v/>
      </c>
      <c r="AP33" s="12">
        <f>IF($B33="","",ROUND(MIN(L32+V33-AF33,MAX(0,Deudas!$D$8-SUM($AC33:$AL33)-SUM($AM33:AO33))),2))</f>
        <v/>
      </c>
      <c r="AQ33" s="12">
        <f>IF($B33="","",ROUND(MIN(M32+W33-AG33,MAX(0,Deudas!$D$8-SUM($AC33:$AL33)-SUM($AM33:AP33))),2))</f>
        <v/>
      </c>
      <c r="AR33" s="12">
        <f>IF($B33="","",ROUND(MIN(N32+X33-AH33,MAX(0,Deudas!$D$8-SUM($AC33:$AL33)-SUM($AM33:AQ33))),2))</f>
        <v/>
      </c>
      <c r="AS33" s="12">
        <f>IF($B33="","",ROUND(MIN(O32+Y33-AI33,MAX(0,Deudas!$D$8-SUM($AC33:$AL33)-SUM($AM33:AR33))),2))</f>
        <v/>
      </c>
      <c r="AT33" s="12">
        <f>IF($B33="","",ROUND(MIN(P32+Z33-AJ33,MAX(0,Deudas!$D$8-SUM($AC33:$AL33)-SUM($AM33:AS33))),2))</f>
        <v/>
      </c>
      <c r="AU33" s="12">
        <f>IF($B33="","",ROUND(MIN(Q32+AA33-AK33,MAX(0,Deudas!$D$8-SUM($AC33:$AL33)-SUM($AM33:AT33))),2))</f>
        <v/>
      </c>
      <c r="AV33" s="12">
        <f>IF($B33="","",ROUND(MIN(R32+AB33-AL33,MAX(0,Deudas!$D$8-SUM($AC33:$AL33)-SUM($AM33:AU33))),2))</f>
        <v/>
      </c>
    </row>
    <row r="34">
      <c r="B34" s="15">
        <f>IF(B33="","",IF(G33&gt;0.004,B33+1,""))</f>
        <v/>
      </c>
      <c r="C34" s="14">
        <f>IF($B34="","",EDATE(Deudas!$D$7,$B34))</f>
        <v/>
      </c>
      <c r="D34" s="12">
        <f>IF($B34="","",SUM($AC34:$AV34))</f>
        <v/>
      </c>
      <c r="E34" s="12">
        <f>IF($B34="","",SUM($S34:$AB34))</f>
        <v/>
      </c>
      <c r="F34" s="12">
        <f>IF($B34="","",D34-E34)</f>
        <v/>
      </c>
      <c r="G34" s="20">
        <f>IF($B34="","",SUM($I34:$R34))</f>
        <v/>
      </c>
      <c r="I34" s="12">
        <f>IF($B34="","",ROUND(I33+S34-AC34-AM34,2))</f>
        <v/>
      </c>
      <c r="J34" s="12">
        <f>IF($B34="","",ROUND(J33+T34-AD34-AN34,2))</f>
        <v/>
      </c>
      <c r="K34" s="12">
        <f>IF($B34="","",ROUND(K33+U34-AE34-AO34,2))</f>
        <v/>
      </c>
      <c r="L34" s="12">
        <f>IF($B34="","",ROUND(L33+V34-AF34-AP34,2))</f>
        <v/>
      </c>
      <c r="M34" s="12">
        <f>IF($B34="","",ROUND(M33+W34-AG34-AQ34,2))</f>
        <v/>
      </c>
      <c r="N34" s="12">
        <f>IF($B34="","",ROUND(N33+X34-AH34-AR34,2))</f>
        <v/>
      </c>
      <c r="O34" s="12">
        <f>IF($B34="","",ROUND(O33+Y34-AI34-AS34,2))</f>
        <v/>
      </c>
      <c r="P34" s="12">
        <f>IF($B34="","",ROUND(P33+Z34-AJ34-AT34,2))</f>
        <v/>
      </c>
      <c r="Q34" s="12">
        <f>IF($B34="","",ROUND(Q33+AA34-AK34-AU34,2))</f>
        <v/>
      </c>
      <c r="R34" s="12">
        <f>IF($B34="","",ROUND(R33+AB34-AL34-AV34,2))</f>
        <v/>
      </c>
      <c r="S34" s="12">
        <f>IF($B34="","",ROUND(I33*I$7,2))</f>
        <v/>
      </c>
      <c r="T34" s="12">
        <f>IF($B34="","",ROUND(J33*J$7,2))</f>
        <v/>
      </c>
      <c r="U34" s="12">
        <f>IF($B34="","",ROUND(K33*K$7,2))</f>
        <v/>
      </c>
      <c r="V34" s="12">
        <f>IF($B34="","",ROUND(L33*L$7,2))</f>
        <v/>
      </c>
      <c r="W34" s="12">
        <f>IF($B34="","",ROUND(M33*M$7,2))</f>
        <v/>
      </c>
      <c r="X34" s="12">
        <f>IF($B34="","",ROUND(N33*N$7,2))</f>
        <v/>
      </c>
      <c r="Y34" s="12">
        <f>IF($B34="","",ROUND(O33*O$7,2))</f>
        <v/>
      </c>
      <c r="Z34" s="12">
        <f>IF($B34="","",ROUND(P33*P$7,2))</f>
        <v/>
      </c>
      <c r="AA34" s="12">
        <f>IF($B34="","",ROUND(Q33*Q$7,2))</f>
        <v/>
      </c>
      <c r="AB34" s="12">
        <f>IF($B34="","",ROUND(R33*R$7,2))</f>
        <v/>
      </c>
      <c r="AC34" s="12">
        <f>IF($B34="","",MIN(I$8,I33+S34))</f>
        <v/>
      </c>
      <c r="AD34" s="12">
        <f>IF($B34="","",MIN(J$8,J33+T34))</f>
        <v/>
      </c>
      <c r="AE34" s="12">
        <f>IF($B34="","",MIN(K$8,K33+U34))</f>
        <v/>
      </c>
      <c r="AF34" s="12">
        <f>IF($B34="","",MIN(L$8,L33+V34))</f>
        <v/>
      </c>
      <c r="AG34" s="12">
        <f>IF($B34="","",MIN(M$8,M33+W34))</f>
        <v/>
      </c>
      <c r="AH34" s="12">
        <f>IF($B34="","",MIN(N$8,N33+X34))</f>
        <v/>
      </c>
      <c r="AI34" s="12">
        <f>IF($B34="","",MIN(O$8,O33+Y34))</f>
        <v/>
      </c>
      <c r="AJ34" s="12">
        <f>IF($B34="","",MIN(P$8,P33+Z34))</f>
        <v/>
      </c>
      <c r="AK34" s="12">
        <f>IF($B34="","",MIN(Q$8,Q33+AA34))</f>
        <v/>
      </c>
      <c r="AL34" s="12">
        <f>IF($B34="","",MIN(R$8,R33+AB34))</f>
        <v/>
      </c>
      <c r="AM34" s="12">
        <f>IF($B34="","",ROUND(MIN(I33+S34-AC34,MAX(0,Deudas!$D$8-SUM($AC34:$AL34))),2))</f>
        <v/>
      </c>
      <c r="AN34" s="12">
        <f>IF($B34="","",ROUND(MIN(J33+T34-AD34,MAX(0,Deudas!$D$8-SUM($AC34:$AL34)-SUM($AM34:AM34))),2))</f>
        <v/>
      </c>
      <c r="AO34" s="12">
        <f>IF($B34="","",ROUND(MIN(K33+U34-AE34,MAX(0,Deudas!$D$8-SUM($AC34:$AL34)-SUM($AM34:AN34))),2))</f>
        <v/>
      </c>
      <c r="AP34" s="12">
        <f>IF($B34="","",ROUND(MIN(L33+V34-AF34,MAX(0,Deudas!$D$8-SUM($AC34:$AL34)-SUM($AM34:AO34))),2))</f>
        <v/>
      </c>
      <c r="AQ34" s="12">
        <f>IF($B34="","",ROUND(MIN(M33+W34-AG34,MAX(0,Deudas!$D$8-SUM($AC34:$AL34)-SUM($AM34:AP34))),2))</f>
        <v/>
      </c>
      <c r="AR34" s="12">
        <f>IF($B34="","",ROUND(MIN(N33+X34-AH34,MAX(0,Deudas!$D$8-SUM($AC34:$AL34)-SUM($AM34:AQ34))),2))</f>
        <v/>
      </c>
      <c r="AS34" s="12">
        <f>IF($B34="","",ROUND(MIN(O33+Y34-AI34,MAX(0,Deudas!$D$8-SUM($AC34:$AL34)-SUM($AM34:AR34))),2))</f>
        <v/>
      </c>
      <c r="AT34" s="12">
        <f>IF($B34="","",ROUND(MIN(P33+Z34-AJ34,MAX(0,Deudas!$D$8-SUM($AC34:$AL34)-SUM($AM34:AS34))),2))</f>
        <v/>
      </c>
      <c r="AU34" s="12">
        <f>IF($B34="","",ROUND(MIN(Q33+AA34-AK34,MAX(0,Deudas!$D$8-SUM($AC34:$AL34)-SUM($AM34:AT34))),2))</f>
        <v/>
      </c>
      <c r="AV34" s="12">
        <f>IF($B34="","",ROUND(MIN(R33+AB34-AL34,MAX(0,Deudas!$D$8-SUM($AC34:$AL34)-SUM($AM34:AU34))),2))</f>
        <v/>
      </c>
    </row>
    <row r="35">
      <c r="B35" s="15">
        <f>IF(B34="","",IF(G34&gt;0.004,B34+1,""))</f>
        <v/>
      </c>
      <c r="C35" s="14">
        <f>IF($B35="","",EDATE(Deudas!$D$7,$B35))</f>
        <v/>
      </c>
      <c r="D35" s="12">
        <f>IF($B35="","",SUM($AC35:$AV35))</f>
        <v/>
      </c>
      <c r="E35" s="12">
        <f>IF($B35="","",SUM($S35:$AB35))</f>
        <v/>
      </c>
      <c r="F35" s="12">
        <f>IF($B35="","",D35-E35)</f>
        <v/>
      </c>
      <c r="G35" s="20">
        <f>IF($B35="","",SUM($I35:$R35))</f>
        <v/>
      </c>
      <c r="I35" s="12">
        <f>IF($B35="","",ROUND(I34+S35-AC35-AM35,2))</f>
        <v/>
      </c>
      <c r="J35" s="12">
        <f>IF($B35="","",ROUND(J34+T35-AD35-AN35,2))</f>
        <v/>
      </c>
      <c r="K35" s="12">
        <f>IF($B35="","",ROUND(K34+U35-AE35-AO35,2))</f>
        <v/>
      </c>
      <c r="L35" s="12">
        <f>IF($B35="","",ROUND(L34+V35-AF35-AP35,2))</f>
        <v/>
      </c>
      <c r="M35" s="12">
        <f>IF($B35="","",ROUND(M34+W35-AG35-AQ35,2))</f>
        <v/>
      </c>
      <c r="N35" s="12">
        <f>IF($B35="","",ROUND(N34+X35-AH35-AR35,2))</f>
        <v/>
      </c>
      <c r="O35" s="12">
        <f>IF($B35="","",ROUND(O34+Y35-AI35-AS35,2))</f>
        <v/>
      </c>
      <c r="P35" s="12">
        <f>IF($B35="","",ROUND(P34+Z35-AJ35-AT35,2))</f>
        <v/>
      </c>
      <c r="Q35" s="12">
        <f>IF($B35="","",ROUND(Q34+AA35-AK35-AU35,2))</f>
        <v/>
      </c>
      <c r="R35" s="12">
        <f>IF($B35="","",ROUND(R34+AB35-AL35-AV35,2))</f>
        <v/>
      </c>
      <c r="S35" s="12">
        <f>IF($B35="","",ROUND(I34*I$7,2))</f>
        <v/>
      </c>
      <c r="T35" s="12">
        <f>IF($B35="","",ROUND(J34*J$7,2))</f>
        <v/>
      </c>
      <c r="U35" s="12">
        <f>IF($B35="","",ROUND(K34*K$7,2))</f>
        <v/>
      </c>
      <c r="V35" s="12">
        <f>IF($B35="","",ROUND(L34*L$7,2))</f>
        <v/>
      </c>
      <c r="W35" s="12">
        <f>IF($B35="","",ROUND(M34*M$7,2))</f>
        <v/>
      </c>
      <c r="X35" s="12">
        <f>IF($B35="","",ROUND(N34*N$7,2))</f>
        <v/>
      </c>
      <c r="Y35" s="12">
        <f>IF($B35="","",ROUND(O34*O$7,2))</f>
        <v/>
      </c>
      <c r="Z35" s="12">
        <f>IF($B35="","",ROUND(P34*P$7,2))</f>
        <v/>
      </c>
      <c r="AA35" s="12">
        <f>IF($B35="","",ROUND(Q34*Q$7,2))</f>
        <v/>
      </c>
      <c r="AB35" s="12">
        <f>IF($B35="","",ROUND(R34*R$7,2))</f>
        <v/>
      </c>
      <c r="AC35" s="12">
        <f>IF($B35="","",MIN(I$8,I34+S35))</f>
        <v/>
      </c>
      <c r="AD35" s="12">
        <f>IF($B35="","",MIN(J$8,J34+T35))</f>
        <v/>
      </c>
      <c r="AE35" s="12">
        <f>IF($B35="","",MIN(K$8,K34+U35))</f>
        <v/>
      </c>
      <c r="AF35" s="12">
        <f>IF($B35="","",MIN(L$8,L34+V35))</f>
        <v/>
      </c>
      <c r="AG35" s="12">
        <f>IF($B35="","",MIN(M$8,M34+W35))</f>
        <v/>
      </c>
      <c r="AH35" s="12">
        <f>IF($B35="","",MIN(N$8,N34+X35))</f>
        <v/>
      </c>
      <c r="AI35" s="12">
        <f>IF($B35="","",MIN(O$8,O34+Y35))</f>
        <v/>
      </c>
      <c r="AJ35" s="12">
        <f>IF($B35="","",MIN(P$8,P34+Z35))</f>
        <v/>
      </c>
      <c r="AK35" s="12">
        <f>IF($B35="","",MIN(Q$8,Q34+AA35))</f>
        <v/>
      </c>
      <c r="AL35" s="12">
        <f>IF($B35="","",MIN(R$8,R34+AB35))</f>
        <v/>
      </c>
      <c r="AM35" s="12">
        <f>IF($B35="","",ROUND(MIN(I34+S35-AC35,MAX(0,Deudas!$D$8-SUM($AC35:$AL35))),2))</f>
        <v/>
      </c>
      <c r="AN35" s="12">
        <f>IF($B35="","",ROUND(MIN(J34+T35-AD35,MAX(0,Deudas!$D$8-SUM($AC35:$AL35)-SUM($AM35:AM35))),2))</f>
        <v/>
      </c>
      <c r="AO35" s="12">
        <f>IF($B35="","",ROUND(MIN(K34+U35-AE35,MAX(0,Deudas!$D$8-SUM($AC35:$AL35)-SUM($AM35:AN35))),2))</f>
        <v/>
      </c>
      <c r="AP35" s="12">
        <f>IF($B35="","",ROUND(MIN(L34+V35-AF35,MAX(0,Deudas!$D$8-SUM($AC35:$AL35)-SUM($AM35:AO35))),2))</f>
        <v/>
      </c>
      <c r="AQ35" s="12">
        <f>IF($B35="","",ROUND(MIN(M34+W35-AG35,MAX(0,Deudas!$D$8-SUM($AC35:$AL35)-SUM($AM35:AP35))),2))</f>
        <v/>
      </c>
      <c r="AR35" s="12">
        <f>IF($B35="","",ROUND(MIN(N34+X35-AH35,MAX(0,Deudas!$D$8-SUM($AC35:$AL35)-SUM($AM35:AQ35))),2))</f>
        <v/>
      </c>
      <c r="AS35" s="12">
        <f>IF($B35="","",ROUND(MIN(O34+Y35-AI35,MAX(0,Deudas!$D$8-SUM($AC35:$AL35)-SUM($AM35:AR35))),2))</f>
        <v/>
      </c>
      <c r="AT35" s="12">
        <f>IF($B35="","",ROUND(MIN(P34+Z35-AJ35,MAX(0,Deudas!$D$8-SUM($AC35:$AL35)-SUM($AM35:AS35))),2))</f>
        <v/>
      </c>
      <c r="AU35" s="12">
        <f>IF($B35="","",ROUND(MIN(Q34+AA35-AK35,MAX(0,Deudas!$D$8-SUM($AC35:$AL35)-SUM($AM35:AT35))),2))</f>
        <v/>
      </c>
      <c r="AV35" s="12">
        <f>IF($B35="","",ROUND(MIN(R34+AB35-AL35,MAX(0,Deudas!$D$8-SUM($AC35:$AL35)-SUM($AM35:AU35))),2))</f>
        <v/>
      </c>
    </row>
    <row r="36">
      <c r="B36" s="15">
        <f>IF(B35="","",IF(G35&gt;0.004,B35+1,""))</f>
        <v/>
      </c>
      <c r="C36" s="14">
        <f>IF($B36="","",EDATE(Deudas!$D$7,$B36))</f>
        <v/>
      </c>
      <c r="D36" s="12">
        <f>IF($B36="","",SUM($AC36:$AV36))</f>
        <v/>
      </c>
      <c r="E36" s="12">
        <f>IF($B36="","",SUM($S36:$AB36))</f>
        <v/>
      </c>
      <c r="F36" s="12">
        <f>IF($B36="","",D36-E36)</f>
        <v/>
      </c>
      <c r="G36" s="20">
        <f>IF($B36="","",SUM($I36:$R36))</f>
        <v/>
      </c>
      <c r="I36" s="12">
        <f>IF($B36="","",ROUND(I35+S36-AC36-AM36,2))</f>
        <v/>
      </c>
      <c r="J36" s="12">
        <f>IF($B36="","",ROUND(J35+T36-AD36-AN36,2))</f>
        <v/>
      </c>
      <c r="K36" s="12">
        <f>IF($B36="","",ROUND(K35+U36-AE36-AO36,2))</f>
        <v/>
      </c>
      <c r="L36" s="12">
        <f>IF($B36="","",ROUND(L35+V36-AF36-AP36,2))</f>
        <v/>
      </c>
      <c r="M36" s="12">
        <f>IF($B36="","",ROUND(M35+W36-AG36-AQ36,2))</f>
        <v/>
      </c>
      <c r="N36" s="12">
        <f>IF($B36="","",ROUND(N35+X36-AH36-AR36,2))</f>
        <v/>
      </c>
      <c r="O36" s="12">
        <f>IF($B36="","",ROUND(O35+Y36-AI36-AS36,2))</f>
        <v/>
      </c>
      <c r="P36" s="12">
        <f>IF($B36="","",ROUND(P35+Z36-AJ36-AT36,2))</f>
        <v/>
      </c>
      <c r="Q36" s="12">
        <f>IF($B36="","",ROUND(Q35+AA36-AK36-AU36,2))</f>
        <v/>
      </c>
      <c r="R36" s="12">
        <f>IF($B36="","",ROUND(R35+AB36-AL36-AV36,2))</f>
        <v/>
      </c>
      <c r="S36" s="12">
        <f>IF($B36="","",ROUND(I35*I$7,2))</f>
        <v/>
      </c>
      <c r="T36" s="12">
        <f>IF($B36="","",ROUND(J35*J$7,2))</f>
        <v/>
      </c>
      <c r="U36" s="12">
        <f>IF($B36="","",ROUND(K35*K$7,2))</f>
        <v/>
      </c>
      <c r="V36" s="12">
        <f>IF($B36="","",ROUND(L35*L$7,2))</f>
        <v/>
      </c>
      <c r="W36" s="12">
        <f>IF($B36="","",ROUND(M35*M$7,2))</f>
        <v/>
      </c>
      <c r="X36" s="12">
        <f>IF($B36="","",ROUND(N35*N$7,2))</f>
        <v/>
      </c>
      <c r="Y36" s="12">
        <f>IF($B36="","",ROUND(O35*O$7,2))</f>
        <v/>
      </c>
      <c r="Z36" s="12">
        <f>IF($B36="","",ROUND(P35*P$7,2))</f>
        <v/>
      </c>
      <c r="AA36" s="12">
        <f>IF($B36="","",ROUND(Q35*Q$7,2))</f>
        <v/>
      </c>
      <c r="AB36" s="12">
        <f>IF($B36="","",ROUND(R35*R$7,2))</f>
        <v/>
      </c>
      <c r="AC36" s="12">
        <f>IF($B36="","",MIN(I$8,I35+S36))</f>
        <v/>
      </c>
      <c r="AD36" s="12">
        <f>IF($B36="","",MIN(J$8,J35+T36))</f>
        <v/>
      </c>
      <c r="AE36" s="12">
        <f>IF($B36="","",MIN(K$8,K35+U36))</f>
        <v/>
      </c>
      <c r="AF36" s="12">
        <f>IF($B36="","",MIN(L$8,L35+V36))</f>
        <v/>
      </c>
      <c r="AG36" s="12">
        <f>IF($B36="","",MIN(M$8,M35+W36))</f>
        <v/>
      </c>
      <c r="AH36" s="12">
        <f>IF($B36="","",MIN(N$8,N35+X36))</f>
        <v/>
      </c>
      <c r="AI36" s="12">
        <f>IF($B36="","",MIN(O$8,O35+Y36))</f>
        <v/>
      </c>
      <c r="AJ36" s="12">
        <f>IF($B36="","",MIN(P$8,P35+Z36))</f>
        <v/>
      </c>
      <c r="AK36" s="12">
        <f>IF($B36="","",MIN(Q$8,Q35+AA36))</f>
        <v/>
      </c>
      <c r="AL36" s="12">
        <f>IF($B36="","",MIN(R$8,R35+AB36))</f>
        <v/>
      </c>
      <c r="AM36" s="12">
        <f>IF($B36="","",ROUND(MIN(I35+S36-AC36,MAX(0,Deudas!$D$8-SUM($AC36:$AL36))),2))</f>
        <v/>
      </c>
      <c r="AN36" s="12">
        <f>IF($B36="","",ROUND(MIN(J35+T36-AD36,MAX(0,Deudas!$D$8-SUM($AC36:$AL36)-SUM($AM36:AM36))),2))</f>
        <v/>
      </c>
      <c r="AO36" s="12">
        <f>IF($B36="","",ROUND(MIN(K35+U36-AE36,MAX(0,Deudas!$D$8-SUM($AC36:$AL36)-SUM($AM36:AN36))),2))</f>
        <v/>
      </c>
      <c r="AP36" s="12">
        <f>IF($B36="","",ROUND(MIN(L35+V36-AF36,MAX(0,Deudas!$D$8-SUM($AC36:$AL36)-SUM($AM36:AO36))),2))</f>
        <v/>
      </c>
      <c r="AQ36" s="12">
        <f>IF($B36="","",ROUND(MIN(M35+W36-AG36,MAX(0,Deudas!$D$8-SUM($AC36:$AL36)-SUM($AM36:AP36))),2))</f>
        <v/>
      </c>
      <c r="AR36" s="12">
        <f>IF($B36="","",ROUND(MIN(N35+X36-AH36,MAX(0,Deudas!$D$8-SUM($AC36:$AL36)-SUM($AM36:AQ36))),2))</f>
        <v/>
      </c>
      <c r="AS36" s="12">
        <f>IF($B36="","",ROUND(MIN(O35+Y36-AI36,MAX(0,Deudas!$D$8-SUM($AC36:$AL36)-SUM($AM36:AR36))),2))</f>
        <v/>
      </c>
      <c r="AT36" s="12">
        <f>IF($B36="","",ROUND(MIN(P35+Z36-AJ36,MAX(0,Deudas!$D$8-SUM($AC36:$AL36)-SUM($AM36:AS36))),2))</f>
        <v/>
      </c>
      <c r="AU36" s="12">
        <f>IF($B36="","",ROUND(MIN(Q35+AA36-AK36,MAX(0,Deudas!$D$8-SUM($AC36:$AL36)-SUM($AM36:AT36))),2))</f>
        <v/>
      </c>
      <c r="AV36" s="12">
        <f>IF($B36="","",ROUND(MIN(R35+AB36-AL36,MAX(0,Deudas!$D$8-SUM($AC36:$AL36)-SUM($AM36:AU36))),2))</f>
        <v/>
      </c>
    </row>
    <row r="37">
      <c r="B37" s="15">
        <f>IF(B36="","",IF(G36&gt;0.004,B36+1,""))</f>
        <v/>
      </c>
      <c r="C37" s="14">
        <f>IF($B37="","",EDATE(Deudas!$D$7,$B37))</f>
        <v/>
      </c>
      <c r="D37" s="12">
        <f>IF($B37="","",SUM($AC37:$AV37))</f>
        <v/>
      </c>
      <c r="E37" s="12">
        <f>IF($B37="","",SUM($S37:$AB37))</f>
        <v/>
      </c>
      <c r="F37" s="12">
        <f>IF($B37="","",D37-E37)</f>
        <v/>
      </c>
      <c r="G37" s="20">
        <f>IF($B37="","",SUM($I37:$R37))</f>
        <v/>
      </c>
      <c r="I37" s="12">
        <f>IF($B37="","",ROUND(I36+S37-AC37-AM37,2))</f>
        <v/>
      </c>
      <c r="J37" s="12">
        <f>IF($B37="","",ROUND(J36+T37-AD37-AN37,2))</f>
        <v/>
      </c>
      <c r="K37" s="12">
        <f>IF($B37="","",ROUND(K36+U37-AE37-AO37,2))</f>
        <v/>
      </c>
      <c r="L37" s="12">
        <f>IF($B37="","",ROUND(L36+V37-AF37-AP37,2))</f>
        <v/>
      </c>
      <c r="M37" s="12">
        <f>IF($B37="","",ROUND(M36+W37-AG37-AQ37,2))</f>
        <v/>
      </c>
      <c r="N37" s="12">
        <f>IF($B37="","",ROUND(N36+X37-AH37-AR37,2))</f>
        <v/>
      </c>
      <c r="O37" s="12">
        <f>IF($B37="","",ROUND(O36+Y37-AI37-AS37,2))</f>
        <v/>
      </c>
      <c r="P37" s="12">
        <f>IF($B37="","",ROUND(P36+Z37-AJ37-AT37,2))</f>
        <v/>
      </c>
      <c r="Q37" s="12">
        <f>IF($B37="","",ROUND(Q36+AA37-AK37-AU37,2))</f>
        <v/>
      </c>
      <c r="R37" s="12">
        <f>IF($B37="","",ROUND(R36+AB37-AL37-AV37,2))</f>
        <v/>
      </c>
      <c r="S37" s="12">
        <f>IF($B37="","",ROUND(I36*I$7,2))</f>
        <v/>
      </c>
      <c r="T37" s="12">
        <f>IF($B37="","",ROUND(J36*J$7,2))</f>
        <v/>
      </c>
      <c r="U37" s="12">
        <f>IF($B37="","",ROUND(K36*K$7,2))</f>
        <v/>
      </c>
      <c r="V37" s="12">
        <f>IF($B37="","",ROUND(L36*L$7,2))</f>
        <v/>
      </c>
      <c r="W37" s="12">
        <f>IF($B37="","",ROUND(M36*M$7,2))</f>
        <v/>
      </c>
      <c r="X37" s="12">
        <f>IF($B37="","",ROUND(N36*N$7,2))</f>
        <v/>
      </c>
      <c r="Y37" s="12">
        <f>IF($B37="","",ROUND(O36*O$7,2))</f>
        <v/>
      </c>
      <c r="Z37" s="12">
        <f>IF($B37="","",ROUND(P36*P$7,2))</f>
        <v/>
      </c>
      <c r="AA37" s="12">
        <f>IF($B37="","",ROUND(Q36*Q$7,2))</f>
        <v/>
      </c>
      <c r="AB37" s="12">
        <f>IF($B37="","",ROUND(R36*R$7,2))</f>
        <v/>
      </c>
      <c r="AC37" s="12">
        <f>IF($B37="","",MIN(I$8,I36+S37))</f>
        <v/>
      </c>
      <c r="AD37" s="12">
        <f>IF($B37="","",MIN(J$8,J36+T37))</f>
        <v/>
      </c>
      <c r="AE37" s="12">
        <f>IF($B37="","",MIN(K$8,K36+U37))</f>
        <v/>
      </c>
      <c r="AF37" s="12">
        <f>IF($B37="","",MIN(L$8,L36+V37))</f>
        <v/>
      </c>
      <c r="AG37" s="12">
        <f>IF($B37="","",MIN(M$8,M36+W37))</f>
        <v/>
      </c>
      <c r="AH37" s="12">
        <f>IF($B37="","",MIN(N$8,N36+X37))</f>
        <v/>
      </c>
      <c r="AI37" s="12">
        <f>IF($B37="","",MIN(O$8,O36+Y37))</f>
        <v/>
      </c>
      <c r="AJ37" s="12">
        <f>IF($B37="","",MIN(P$8,P36+Z37))</f>
        <v/>
      </c>
      <c r="AK37" s="12">
        <f>IF($B37="","",MIN(Q$8,Q36+AA37))</f>
        <v/>
      </c>
      <c r="AL37" s="12">
        <f>IF($B37="","",MIN(R$8,R36+AB37))</f>
        <v/>
      </c>
      <c r="AM37" s="12">
        <f>IF($B37="","",ROUND(MIN(I36+S37-AC37,MAX(0,Deudas!$D$8-SUM($AC37:$AL37))),2))</f>
        <v/>
      </c>
      <c r="AN37" s="12">
        <f>IF($B37="","",ROUND(MIN(J36+T37-AD37,MAX(0,Deudas!$D$8-SUM($AC37:$AL37)-SUM($AM37:AM37))),2))</f>
        <v/>
      </c>
      <c r="AO37" s="12">
        <f>IF($B37="","",ROUND(MIN(K36+U37-AE37,MAX(0,Deudas!$D$8-SUM($AC37:$AL37)-SUM($AM37:AN37))),2))</f>
        <v/>
      </c>
      <c r="AP37" s="12">
        <f>IF($B37="","",ROUND(MIN(L36+V37-AF37,MAX(0,Deudas!$D$8-SUM($AC37:$AL37)-SUM($AM37:AO37))),2))</f>
        <v/>
      </c>
      <c r="AQ37" s="12">
        <f>IF($B37="","",ROUND(MIN(M36+W37-AG37,MAX(0,Deudas!$D$8-SUM($AC37:$AL37)-SUM($AM37:AP37))),2))</f>
        <v/>
      </c>
      <c r="AR37" s="12">
        <f>IF($B37="","",ROUND(MIN(N36+X37-AH37,MAX(0,Deudas!$D$8-SUM($AC37:$AL37)-SUM($AM37:AQ37))),2))</f>
        <v/>
      </c>
      <c r="AS37" s="12">
        <f>IF($B37="","",ROUND(MIN(O36+Y37-AI37,MAX(0,Deudas!$D$8-SUM($AC37:$AL37)-SUM($AM37:AR37))),2))</f>
        <v/>
      </c>
      <c r="AT37" s="12">
        <f>IF($B37="","",ROUND(MIN(P36+Z37-AJ37,MAX(0,Deudas!$D$8-SUM($AC37:$AL37)-SUM($AM37:AS37))),2))</f>
        <v/>
      </c>
      <c r="AU37" s="12">
        <f>IF($B37="","",ROUND(MIN(Q36+AA37-AK37,MAX(0,Deudas!$D$8-SUM($AC37:$AL37)-SUM($AM37:AT37))),2))</f>
        <v/>
      </c>
      <c r="AV37" s="12">
        <f>IF($B37="","",ROUND(MIN(R36+AB37-AL37,MAX(0,Deudas!$D$8-SUM($AC37:$AL37)-SUM($AM37:AU37))),2))</f>
        <v/>
      </c>
    </row>
    <row r="38">
      <c r="B38" s="15">
        <f>IF(B37="","",IF(G37&gt;0.004,B37+1,""))</f>
        <v/>
      </c>
      <c r="C38" s="14">
        <f>IF($B38="","",EDATE(Deudas!$D$7,$B38))</f>
        <v/>
      </c>
      <c r="D38" s="12">
        <f>IF($B38="","",SUM($AC38:$AV38))</f>
        <v/>
      </c>
      <c r="E38" s="12">
        <f>IF($B38="","",SUM($S38:$AB38))</f>
        <v/>
      </c>
      <c r="F38" s="12">
        <f>IF($B38="","",D38-E38)</f>
        <v/>
      </c>
      <c r="G38" s="20">
        <f>IF($B38="","",SUM($I38:$R38))</f>
        <v/>
      </c>
      <c r="I38" s="12">
        <f>IF($B38="","",ROUND(I37+S38-AC38-AM38,2))</f>
        <v/>
      </c>
      <c r="J38" s="12">
        <f>IF($B38="","",ROUND(J37+T38-AD38-AN38,2))</f>
        <v/>
      </c>
      <c r="K38" s="12">
        <f>IF($B38="","",ROUND(K37+U38-AE38-AO38,2))</f>
        <v/>
      </c>
      <c r="L38" s="12">
        <f>IF($B38="","",ROUND(L37+V38-AF38-AP38,2))</f>
        <v/>
      </c>
      <c r="M38" s="12">
        <f>IF($B38="","",ROUND(M37+W38-AG38-AQ38,2))</f>
        <v/>
      </c>
      <c r="N38" s="12">
        <f>IF($B38="","",ROUND(N37+X38-AH38-AR38,2))</f>
        <v/>
      </c>
      <c r="O38" s="12">
        <f>IF($B38="","",ROUND(O37+Y38-AI38-AS38,2))</f>
        <v/>
      </c>
      <c r="P38" s="12">
        <f>IF($B38="","",ROUND(P37+Z38-AJ38-AT38,2))</f>
        <v/>
      </c>
      <c r="Q38" s="12">
        <f>IF($B38="","",ROUND(Q37+AA38-AK38-AU38,2))</f>
        <v/>
      </c>
      <c r="R38" s="12">
        <f>IF($B38="","",ROUND(R37+AB38-AL38-AV38,2))</f>
        <v/>
      </c>
      <c r="S38" s="12">
        <f>IF($B38="","",ROUND(I37*I$7,2))</f>
        <v/>
      </c>
      <c r="T38" s="12">
        <f>IF($B38="","",ROUND(J37*J$7,2))</f>
        <v/>
      </c>
      <c r="U38" s="12">
        <f>IF($B38="","",ROUND(K37*K$7,2))</f>
        <v/>
      </c>
      <c r="V38" s="12">
        <f>IF($B38="","",ROUND(L37*L$7,2))</f>
        <v/>
      </c>
      <c r="W38" s="12">
        <f>IF($B38="","",ROUND(M37*M$7,2))</f>
        <v/>
      </c>
      <c r="X38" s="12">
        <f>IF($B38="","",ROUND(N37*N$7,2))</f>
        <v/>
      </c>
      <c r="Y38" s="12">
        <f>IF($B38="","",ROUND(O37*O$7,2))</f>
        <v/>
      </c>
      <c r="Z38" s="12">
        <f>IF($B38="","",ROUND(P37*P$7,2))</f>
        <v/>
      </c>
      <c r="AA38" s="12">
        <f>IF($B38="","",ROUND(Q37*Q$7,2))</f>
        <v/>
      </c>
      <c r="AB38" s="12">
        <f>IF($B38="","",ROUND(R37*R$7,2))</f>
        <v/>
      </c>
      <c r="AC38" s="12">
        <f>IF($B38="","",MIN(I$8,I37+S38))</f>
        <v/>
      </c>
      <c r="AD38" s="12">
        <f>IF($B38="","",MIN(J$8,J37+T38))</f>
        <v/>
      </c>
      <c r="AE38" s="12">
        <f>IF($B38="","",MIN(K$8,K37+U38))</f>
        <v/>
      </c>
      <c r="AF38" s="12">
        <f>IF($B38="","",MIN(L$8,L37+V38))</f>
        <v/>
      </c>
      <c r="AG38" s="12">
        <f>IF($B38="","",MIN(M$8,M37+W38))</f>
        <v/>
      </c>
      <c r="AH38" s="12">
        <f>IF($B38="","",MIN(N$8,N37+X38))</f>
        <v/>
      </c>
      <c r="AI38" s="12">
        <f>IF($B38="","",MIN(O$8,O37+Y38))</f>
        <v/>
      </c>
      <c r="AJ38" s="12">
        <f>IF($B38="","",MIN(P$8,P37+Z38))</f>
        <v/>
      </c>
      <c r="AK38" s="12">
        <f>IF($B38="","",MIN(Q$8,Q37+AA38))</f>
        <v/>
      </c>
      <c r="AL38" s="12">
        <f>IF($B38="","",MIN(R$8,R37+AB38))</f>
        <v/>
      </c>
      <c r="AM38" s="12">
        <f>IF($B38="","",ROUND(MIN(I37+S38-AC38,MAX(0,Deudas!$D$8-SUM($AC38:$AL38))),2))</f>
        <v/>
      </c>
      <c r="AN38" s="12">
        <f>IF($B38="","",ROUND(MIN(J37+T38-AD38,MAX(0,Deudas!$D$8-SUM($AC38:$AL38)-SUM($AM38:AM38))),2))</f>
        <v/>
      </c>
      <c r="AO38" s="12">
        <f>IF($B38="","",ROUND(MIN(K37+U38-AE38,MAX(0,Deudas!$D$8-SUM($AC38:$AL38)-SUM($AM38:AN38))),2))</f>
        <v/>
      </c>
      <c r="AP38" s="12">
        <f>IF($B38="","",ROUND(MIN(L37+V38-AF38,MAX(0,Deudas!$D$8-SUM($AC38:$AL38)-SUM($AM38:AO38))),2))</f>
        <v/>
      </c>
      <c r="AQ38" s="12">
        <f>IF($B38="","",ROUND(MIN(M37+W38-AG38,MAX(0,Deudas!$D$8-SUM($AC38:$AL38)-SUM($AM38:AP38))),2))</f>
        <v/>
      </c>
      <c r="AR38" s="12">
        <f>IF($B38="","",ROUND(MIN(N37+X38-AH38,MAX(0,Deudas!$D$8-SUM($AC38:$AL38)-SUM($AM38:AQ38))),2))</f>
        <v/>
      </c>
      <c r="AS38" s="12">
        <f>IF($B38="","",ROUND(MIN(O37+Y38-AI38,MAX(0,Deudas!$D$8-SUM($AC38:$AL38)-SUM($AM38:AR38))),2))</f>
        <v/>
      </c>
      <c r="AT38" s="12">
        <f>IF($B38="","",ROUND(MIN(P37+Z38-AJ38,MAX(0,Deudas!$D$8-SUM($AC38:$AL38)-SUM($AM38:AS38))),2))</f>
        <v/>
      </c>
      <c r="AU38" s="12">
        <f>IF($B38="","",ROUND(MIN(Q37+AA38-AK38,MAX(0,Deudas!$D$8-SUM($AC38:$AL38)-SUM($AM38:AT38))),2))</f>
        <v/>
      </c>
      <c r="AV38" s="12">
        <f>IF($B38="","",ROUND(MIN(R37+AB38-AL38,MAX(0,Deudas!$D$8-SUM($AC38:$AL38)-SUM($AM38:AU38))),2))</f>
        <v/>
      </c>
    </row>
    <row r="39">
      <c r="B39" s="15">
        <f>IF(B38="","",IF(G38&gt;0.004,B38+1,""))</f>
        <v/>
      </c>
      <c r="C39" s="14">
        <f>IF($B39="","",EDATE(Deudas!$D$7,$B39))</f>
        <v/>
      </c>
      <c r="D39" s="12">
        <f>IF($B39="","",SUM($AC39:$AV39))</f>
        <v/>
      </c>
      <c r="E39" s="12">
        <f>IF($B39="","",SUM($S39:$AB39))</f>
        <v/>
      </c>
      <c r="F39" s="12">
        <f>IF($B39="","",D39-E39)</f>
        <v/>
      </c>
      <c r="G39" s="20">
        <f>IF($B39="","",SUM($I39:$R39))</f>
        <v/>
      </c>
      <c r="I39" s="12">
        <f>IF($B39="","",ROUND(I38+S39-AC39-AM39,2))</f>
        <v/>
      </c>
      <c r="J39" s="12">
        <f>IF($B39="","",ROUND(J38+T39-AD39-AN39,2))</f>
        <v/>
      </c>
      <c r="K39" s="12">
        <f>IF($B39="","",ROUND(K38+U39-AE39-AO39,2))</f>
        <v/>
      </c>
      <c r="L39" s="12">
        <f>IF($B39="","",ROUND(L38+V39-AF39-AP39,2))</f>
        <v/>
      </c>
      <c r="M39" s="12">
        <f>IF($B39="","",ROUND(M38+W39-AG39-AQ39,2))</f>
        <v/>
      </c>
      <c r="N39" s="12">
        <f>IF($B39="","",ROUND(N38+X39-AH39-AR39,2))</f>
        <v/>
      </c>
      <c r="O39" s="12">
        <f>IF($B39="","",ROUND(O38+Y39-AI39-AS39,2))</f>
        <v/>
      </c>
      <c r="P39" s="12">
        <f>IF($B39="","",ROUND(P38+Z39-AJ39-AT39,2))</f>
        <v/>
      </c>
      <c r="Q39" s="12">
        <f>IF($B39="","",ROUND(Q38+AA39-AK39-AU39,2))</f>
        <v/>
      </c>
      <c r="R39" s="12">
        <f>IF($B39="","",ROUND(R38+AB39-AL39-AV39,2))</f>
        <v/>
      </c>
      <c r="S39" s="12">
        <f>IF($B39="","",ROUND(I38*I$7,2))</f>
        <v/>
      </c>
      <c r="T39" s="12">
        <f>IF($B39="","",ROUND(J38*J$7,2))</f>
        <v/>
      </c>
      <c r="U39" s="12">
        <f>IF($B39="","",ROUND(K38*K$7,2))</f>
        <v/>
      </c>
      <c r="V39" s="12">
        <f>IF($B39="","",ROUND(L38*L$7,2))</f>
        <v/>
      </c>
      <c r="W39" s="12">
        <f>IF($B39="","",ROUND(M38*M$7,2))</f>
        <v/>
      </c>
      <c r="X39" s="12">
        <f>IF($B39="","",ROUND(N38*N$7,2))</f>
        <v/>
      </c>
      <c r="Y39" s="12">
        <f>IF($B39="","",ROUND(O38*O$7,2))</f>
        <v/>
      </c>
      <c r="Z39" s="12">
        <f>IF($B39="","",ROUND(P38*P$7,2))</f>
        <v/>
      </c>
      <c r="AA39" s="12">
        <f>IF($B39="","",ROUND(Q38*Q$7,2))</f>
        <v/>
      </c>
      <c r="AB39" s="12">
        <f>IF($B39="","",ROUND(R38*R$7,2))</f>
        <v/>
      </c>
      <c r="AC39" s="12">
        <f>IF($B39="","",MIN(I$8,I38+S39))</f>
        <v/>
      </c>
      <c r="AD39" s="12">
        <f>IF($B39="","",MIN(J$8,J38+T39))</f>
        <v/>
      </c>
      <c r="AE39" s="12">
        <f>IF($B39="","",MIN(K$8,K38+U39))</f>
        <v/>
      </c>
      <c r="AF39" s="12">
        <f>IF($B39="","",MIN(L$8,L38+V39))</f>
        <v/>
      </c>
      <c r="AG39" s="12">
        <f>IF($B39="","",MIN(M$8,M38+W39))</f>
        <v/>
      </c>
      <c r="AH39" s="12">
        <f>IF($B39="","",MIN(N$8,N38+X39))</f>
        <v/>
      </c>
      <c r="AI39" s="12">
        <f>IF($B39="","",MIN(O$8,O38+Y39))</f>
        <v/>
      </c>
      <c r="AJ39" s="12">
        <f>IF($B39="","",MIN(P$8,P38+Z39))</f>
        <v/>
      </c>
      <c r="AK39" s="12">
        <f>IF($B39="","",MIN(Q$8,Q38+AA39))</f>
        <v/>
      </c>
      <c r="AL39" s="12">
        <f>IF($B39="","",MIN(R$8,R38+AB39))</f>
        <v/>
      </c>
      <c r="AM39" s="12">
        <f>IF($B39="","",ROUND(MIN(I38+S39-AC39,MAX(0,Deudas!$D$8-SUM($AC39:$AL39))),2))</f>
        <v/>
      </c>
      <c r="AN39" s="12">
        <f>IF($B39="","",ROUND(MIN(J38+T39-AD39,MAX(0,Deudas!$D$8-SUM($AC39:$AL39)-SUM($AM39:AM39))),2))</f>
        <v/>
      </c>
      <c r="AO39" s="12">
        <f>IF($B39="","",ROUND(MIN(K38+U39-AE39,MAX(0,Deudas!$D$8-SUM($AC39:$AL39)-SUM($AM39:AN39))),2))</f>
        <v/>
      </c>
      <c r="AP39" s="12">
        <f>IF($B39="","",ROUND(MIN(L38+V39-AF39,MAX(0,Deudas!$D$8-SUM($AC39:$AL39)-SUM($AM39:AO39))),2))</f>
        <v/>
      </c>
      <c r="AQ39" s="12">
        <f>IF($B39="","",ROUND(MIN(M38+W39-AG39,MAX(0,Deudas!$D$8-SUM($AC39:$AL39)-SUM($AM39:AP39))),2))</f>
        <v/>
      </c>
      <c r="AR39" s="12">
        <f>IF($B39="","",ROUND(MIN(N38+X39-AH39,MAX(0,Deudas!$D$8-SUM($AC39:$AL39)-SUM($AM39:AQ39))),2))</f>
        <v/>
      </c>
      <c r="AS39" s="12">
        <f>IF($B39="","",ROUND(MIN(O38+Y39-AI39,MAX(0,Deudas!$D$8-SUM($AC39:$AL39)-SUM($AM39:AR39))),2))</f>
        <v/>
      </c>
      <c r="AT39" s="12">
        <f>IF($B39="","",ROUND(MIN(P38+Z39-AJ39,MAX(0,Deudas!$D$8-SUM($AC39:$AL39)-SUM($AM39:AS39))),2))</f>
        <v/>
      </c>
      <c r="AU39" s="12">
        <f>IF($B39="","",ROUND(MIN(Q38+AA39-AK39,MAX(0,Deudas!$D$8-SUM($AC39:$AL39)-SUM($AM39:AT39))),2))</f>
        <v/>
      </c>
      <c r="AV39" s="12">
        <f>IF($B39="","",ROUND(MIN(R38+AB39-AL39,MAX(0,Deudas!$D$8-SUM($AC39:$AL39)-SUM($AM39:AU39))),2))</f>
        <v/>
      </c>
    </row>
    <row r="40">
      <c r="B40" s="15">
        <f>IF(B39="","",IF(G39&gt;0.004,B39+1,""))</f>
        <v/>
      </c>
      <c r="C40" s="14">
        <f>IF($B40="","",EDATE(Deudas!$D$7,$B40))</f>
        <v/>
      </c>
      <c r="D40" s="12">
        <f>IF($B40="","",SUM($AC40:$AV40))</f>
        <v/>
      </c>
      <c r="E40" s="12">
        <f>IF($B40="","",SUM($S40:$AB40))</f>
        <v/>
      </c>
      <c r="F40" s="12">
        <f>IF($B40="","",D40-E40)</f>
        <v/>
      </c>
      <c r="G40" s="20">
        <f>IF($B40="","",SUM($I40:$R40))</f>
        <v/>
      </c>
      <c r="I40" s="12">
        <f>IF($B40="","",ROUND(I39+S40-AC40-AM40,2))</f>
        <v/>
      </c>
      <c r="J40" s="12">
        <f>IF($B40="","",ROUND(J39+T40-AD40-AN40,2))</f>
        <v/>
      </c>
      <c r="K40" s="12">
        <f>IF($B40="","",ROUND(K39+U40-AE40-AO40,2))</f>
        <v/>
      </c>
      <c r="L40" s="12">
        <f>IF($B40="","",ROUND(L39+V40-AF40-AP40,2))</f>
        <v/>
      </c>
      <c r="M40" s="12">
        <f>IF($B40="","",ROUND(M39+W40-AG40-AQ40,2))</f>
        <v/>
      </c>
      <c r="N40" s="12">
        <f>IF($B40="","",ROUND(N39+X40-AH40-AR40,2))</f>
        <v/>
      </c>
      <c r="O40" s="12">
        <f>IF($B40="","",ROUND(O39+Y40-AI40-AS40,2))</f>
        <v/>
      </c>
      <c r="P40" s="12">
        <f>IF($B40="","",ROUND(P39+Z40-AJ40-AT40,2))</f>
        <v/>
      </c>
      <c r="Q40" s="12">
        <f>IF($B40="","",ROUND(Q39+AA40-AK40-AU40,2))</f>
        <v/>
      </c>
      <c r="R40" s="12">
        <f>IF($B40="","",ROUND(R39+AB40-AL40-AV40,2))</f>
        <v/>
      </c>
      <c r="S40" s="12">
        <f>IF($B40="","",ROUND(I39*I$7,2))</f>
        <v/>
      </c>
      <c r="T40" s="12">
        <f>IF($B40="","",ROUND(J39*J$7,2))</f>
        <v/>
      </c>
      <c r="U40" s="12">
        <f>IF($B40="","",ROUND(K39*K$7,2))</f>
        <v/>
      </c>
      <c r="V40" s="12">
        <f>IF($B40="","",ROUND(L39*L$7,2))</f>
        <v/>
      </c>
      <c r="W40" s="12">
        <f>IF($B40="","",ROUND(M39*M$7,2))</f>
        <v/>
      </c>
      <c r="X40" s="12">
        <f>IF($B40="","",ROUND(N39*N$7,2))</f>
        <v/>
      </c>
      <c r="Y40" s="12">
        <f>IF($B40="","",ROUND(O39*O$7,2))</f>
        <v/>
      </c>
      <c r="Z40" s="12">
        <f>IF($B40="","",ROUND(P39*P$7,2))</f>
        <v/>
      </c>
      <c r="AA40" s="12">
        <f>IF($B40="","",ROUND(Q39*Q$7,2))</f>
        <v/>
      </c>
      <c r="AB40" s="12">
        <f>IF($B40="","",ROUND(R39*R$7,2))</f>
        <v/>
      </c>
      <c r="AC40" s="12">
        <f>IF($B40="","",MIN(I$8,I39+S40))</f>
        <v/>
      </c>
      <c r="AD40" s="12">
        <f>IF($B40="","",MIN(J$8,J39+T40))</f>
        <v/>
      </c>
      <c r="AE40" s="12">
        <f>IF($B40="","",MIN(K$8,K39+U40))</f>
        <v/>
      </c>
      <c r="AF40" s="12">
        <f>IF($B40="","",MIN(L$8,L39+V40))</f>
        <v/>
      </c>
      <c r="AG40" s="12">
        <f>IF($B40="","",MIN(M$8,M39+W40))</f>
        <v/>
      </c>
      <c r="AH40" s="12">
        <f>IF($B40="","",MIN(N$8,N39+X40))</f>
        <v/>
      </c>
      <c r="AI40" s="12">
        <f>IF($B40="","",MIN(O$8,O39+Y40))</f>
        <v/>
      </c>
      <c r="AJ40" s="12">
        <f>IF($B40="","",MIN(P$8,P39+Z40))</f>
        <v/>
      </c>
      <c r="AK40" s="12">
        <f>IF($B40="","",MIN(Q$8,Q39+AA40))</f>
        <v/>
      </c>
      <c r="AL40" s="12">
        <f>IF($B40="","",MIN(R$8,R39+AB40))</f>
        <v/>
      </c>
      <c r="AM40" s="12">
        <f>IF($B40="","",ROUND(MIN(I39+S40-AC40,MAX(0,Deudas!$D$8-SUM($AC40:$AL40))),2))</f>
        <v/>
      </c>
      <c r="AN40" s="12">
        <f>IF($B40="","",ROUND(MIN(J39+T40-AD40,MAX(0,Deudas!$D$8-SUM($AC40:$AL40)-SUM($AM40:AM40))),2))</f>
        <v/>
      </c>
      <c r="AO40" s="12">
        <f>IF($B40="","",ROUND(MIN(K39+U40-AE40,MAX(0,Deudas!$D$8-SUM($AC40:$AL40)-SUM($AM40:AN40))),2))</f>
        <v/>
      </c>
      <c r="AP40" s="12">
        <f>IF($B40="","",ROUND(MIN(L39+V40-AF40,MAX(0,Deudas!$D$8-SUM($AC40:$AL40)-SUM($AM40:AO40))),2))</f>
        <v/>
      </c>
      <c r="AQ40" s="12">
        <f>IF($B40="","",ROUND(MIN(M39+W40-AG40,MAX(0,Deudas!$D$8-SUM($AC40:$AL40)-SUM($AM40:AP40))),2))</f>
        <v/>
      </c>
      <c r="AR40" s="12">
        <f>IF($B40="","",ROUND(MIN(N39+X40-AH40,MAX(0,Deudas!$D$8-SUM($AC40:$AL40)-SUM($AM40:AQ40))),2))</f>
        <v/>
      </c>
      <c r="AS40" s="12">
        <f>IF($B40="","",ROUND(MIN(O39+Y40-AI40,MAX(0,Deudas!$D$8-SUM($AC40:$AL40)-SUM($AM40:AR40))),2))</f>
        <v/>
      </c>
      <c r="AT40" s="12">
        <f>IF($B40="","",ROUND(MIN(P39+Z40-AJ40,MAX(0,Deudas!$D$8-SUM($AC40:$AL40)-SUM($AM40:AS40))),2))</f>
        <v/>
      </c>
      <c r="AU40" s="12">
        <f>IF($B40="","",ROUND(MIN(Q39+AA40-AK40,MAX(0,Deudas!$D$8-SUM($AC40:$AL40)-SUM($AM40:AT40))),2))</f>
        <v/>
      </c>
      <c r="AV40" s="12">
        <f>IF($B40="","",ROUND(MIN(R39+AB40-AL40,MAX(0,Deudas!$D$8-SUM($AC40:$AL40)-SUM($AM40:AU40))),2))</f>
        <v/>
      </c>
    </row>
    <row r="41">
      <c r="B41" s="15">
        <f>IF(B40="","",IF(G40&gt;0.004,B40+1,""))</f>
        <v/>
      </c>
      <c r="C41" s="14">
        <f>IF($B41="","",EDATE(Deudas!$D$7,$B41))</f>
        <v/>
      </c>
      <c r="D41" s="12">
        <f>IF($B41="","",SUM($AC41:$AV41))</f>
        <v/>
      </c>
      <c r="E41" s="12">
        <f>IF($B41="","",SUM($S41:$AB41))</f>
        <v/>
      </c>
      <c r="F41" s="12">
        <f>IF($B41="","",D41-E41)</f>
        <v/>
      </c>
      <c r="G41" s="20">
        <f>IF($B41="","",SUM($I41:$R41))</f>
        <v/>
      </c>
      <c r="I41" s="12">
        <f>IF($B41="","",ROUND(I40+S41-AC41-AM41,2))</f>
        <v/>
      </c>
      <c r="J41" s="12">
        <f>IF($B41="","",ROUND(J40+T41-AD41-AN41,2))</f>
        <v/>
      </c>
      <c r="K41" s="12">
        <f>IF($B41="","",ROUND(K40+U41-AE41-AO41,2))</f>
        <v/>
      </c>
      <c r="L41" s="12">
        <f>IF($B41="","",ROUND(L40+V41-AF41-AP41,2))</f>
        <v/>
      </c>
      <c r="M41" s="12">
        <f>IF($B41="","",ROUND(M40+W41-AG41-AQ41,2))</f>
        <v/>
      </c>
      <c r="N41" s="12">
        <f>IF($B41="","",ROUND(N40+X41-AH41-AR41,2))</f>
        <v/>
      </c>
      <c r="O41" s="12">
        <f>IF($B41="","",ROUND(O40+Y41-AI41-AS41,2))</f>
        <v/>
      </c>
      <c r="P41" s="12">
        <f>IF($B41="","",ROUND(P40+Z41-AJ41-AT41,2))</f>
        <v/>
      </c>
      <c r="Q41" s="12">
        <f>IF($B41="","",ROUND(Q40+AA41-AK41-AU41,2))</f>
        <v/>
      </c>
      <c r="R41" s="12">
        <f>IF($B41="","",ROUND(R40+AB41-AL41-AV41,2))</f>
        <v/>
      </c>
      <c r="S41" s="12">
        <f>IF($B41="","",ROUND(I40*I$7,2))</f>
        <v/>
      </c>
      <c r="T41" s="12">
        <f>IF($B41="","",ROUND(J40*J$7,2))</f>
        <v/>
      </c>
      <c r="U41" s="12">
        <f>IF($B41="","",ROUND(K40*K$7,2))</f>
        <v/>
      </c>
      <c r="V41" s="12">
        <f>IF($B41="","",ROUND(L40*L$7,2))</f>
        <v/>
      </c>
      <c r="W41" s="12">
        <f>IF($B41="","",ROUND(M40*M$7,2))</f>
        <v/>
      </c>
      <c r="X41" s="12">
        <f>IF($B41="","",ROUND(N40*N$7,2))</f>
        <v/>
      </c>
      <c r="Y41" s="12">
        <f>IF($B41="","",ROUND(O40*O$7,2))</f>
        <v/>
      </c>
      <c r="Z41" s="12">
        <f>IF($B41="","",ROUND(P40*P$7,2))</f>
        <v/>
      </c>
      <c r="AA41" s="12">
        <f>IF($B41="","",ROUND(Q40*Q$7,2))</f>
        <v/>
      </c>
      <c r="AB41" s="12">
        <f>IF($B41="","",ROUND(R40*R$7,2))</f>
        <v/>
      </c>
      <c r="AC41" s="12">
        <f>IF($B41="","",MIN(I$8,I40+S41))</f>
        <v/>
      </c>
      <c r="AD41" s="12">
        <f>IF($B41="","",MIN(J$8,J40+T41))</f>
        <v/>
      </c>
      <c r="AE41" s="12">
        <f>IF($B41="","",MIN(K$8,K40+U41))</f>
        <v/>
      </c>
      <c r="AF41" s="12">
        <f>IF($B41="","",MIN(L$8,L40+V41))</f>
        <v/>
      </c>
      <c r="AG41" s="12">
        <f>IF($B41="","",MIN(M$8,M40+W41))</f>
        <v/>
      </c>
      <c r="AH41" s="12">
        <f>IF($B41="","",MIN(N$8,N40+X41))</f>
        <v/>
      </c>
      <c r="AI41" s="12">
        <f>IF($B41="","",MIN(O$8,O40+Y41))</f>
        <v/>
      </c>
      <c r="AJ41" s="12">
        <f>IF($B41="","",MIN(P$8,P40+Z41))</f>
        <v/>
      </c>
      <c r="AK41" s="12">
        <f>IF($B41="","",MIN(Q$8,Q40+AA41))</f>
        <v/>
      </c>
      <c r="AL41" s="12">
        <f>IF($B41="","",MIN(R$8,R40+AB41))</f>
        <v/>
      </c>
      <c r="AM41" s="12">
        <f>IF($B41="","",ROUND(MIN(I40+S41-AC41,MAX(0,Deudas!$D$8-SUM($AC41:$AL41))),2))</f>
        <v/>
      </c>
      <c r="AN41" s="12">
        <f>IF($B41="","",ROUND(MIN(J40+T41-AD41,MAX(0,Deudas!$D$8-SUM($AC41:$AL41)-SUM($AM41:AM41))),2))</f>
        <v/>
      </c>
      <c r="AO41" s="12">
        <f>IF($B41="","",ROUND(MIN(K40+U41-AE41,MAX(0,Deudas!$D$8-SUM($AC41:$AL41)-SUM($AM41:AN41))),2))</f>
        <v/>
      </c>
      <c r="AP41" s="12">
        <f>IF($B41="","",ROUND(MIN(L40+V41-AF41,MAX(0,Deudas!$D$8-SUM($AC41:$AL41)-SUM($AM41:AO41))),2))</f>
        <v/>
      </c>
      <c r="AQ41" s="12">
        <f>IF($B41="","",ROUND(MIN(M40+W41-AG41,MAX(0,Deudas!$D$8-SUM($AC41:$AL41)-SUM($AM41:AP41))),2))</f>
        <v/>
      </c>
      <c r="AR41" s="12">
        <f>IF($B41="","",ROUND(MIN(N40+X41-AH41,MAX(0,Deudas!$D$8-SUM($AC41:$AL41)-SUM($AM41:AQ41))),2))</f>
        <v/>
      </c>
      <c r="AS41" s="12">
        <f>IF($B41="","",ROUND(MIN(O40+Y41-AI41,MAX(0,Deudas!$D$8-SUM($AC41:$AL41)-SUM($AM41:AR41))),2))</f>
        <v/>
      </c>
      <c r="AT41" s="12">
        <f>IF($B41="","",ROUND(MIN(P40+Z41-AJ41,MAX(0,Deudas!$D$8-SUM($AC41:$AL41)-SUM($AM41:AS41))),2))</f>
        <v/>
      </c>
      <c r="AU41" s="12">
        <f>IF($B41="","",ROUND(MIN(Q40+AA41-AK41,MAX(0,Deudas!$D$8-SUM($AC41:$AL41)-SUM($AM41:AT41))),2))</f>
        <v/>
      </c>
      <c r="AV41" s="12">
        <f>IF($B41="","",ROUND(MIN(R40+AB41-AL41,MAX(0,Deudas!$D$8-SUM($AC41:$AL41)-SUM($AM41:AU41))),2))</f>
        <v/>
      </c>
    </row>
    <row r="42">
      <c r="B42" s="15">
        <f>IF(B41="","",IF(G41&gt;0.004,B41+1,""))</f>
        <v/>
      </c>
      <c r="C42" s="14">
        <f>IF($B42="","",EDATE(Deudas!$D$7,$B42))</f>
        <v/>
      </c>
      <c r="D42" s="12">
        <f>IF($B42="","",SUM($AC42:$AV42))</f>
        <v/>
      </c>
      <c r="E42" s="12">
        <f>IF($B42="","",SUM($S42:$AB42))</f>
        <v/>
      </c>
      <c r="F42" s="12">
        <f>IF($B42="","",D42-E42)</f>
        <v/>
      </c>
      <c r="G42" s="20">
        <f>IF($B42="","",SUM($I42:$R42))</f>
        <v/>
      </c>
      <c r="I42" s="12">
        <f>IF($B42="","",ROUND(I41+S42-AC42-AM42,2))</f>
        <v/>
      </c>
      <c r="J42" s="12">
        <f>IF($B42="","",ROUND(J41+T42-AD42-AN42,2))</f>
        <v/>
      </c>
      <c r="K42" s="12">
        <f>IF($B42="","",ROUND(K41+U42-AE42-AO42,2))</f>
        <v/>
      </c>
      <c r="L42" s="12">
        <f>IF($B42="","",ROUND(L41+V42-AF42-AP42,2))</f>
        <v/>
      </c>
      <c r="M42" s="12">
        <f>IF($B42="","",ROUND(M41+W42-AG42-AQ42,2))</f>
        <v/>
      </c>
      <c r="N42" s="12">
        <f>IF($B42="","",ROUND(N41+X42-AH42-AR42,2))</f>
        <v/>
      </c>
      <c r="O42" s="12">
        <f>IF($B42="","",ROUND(O41+Y42-AI42-AS42,2))</f>
        <v/>
      </c>
      <c r="P42" s="12">
        <f>IF($B42="","",ROUND(P41+Z42-AJ42-AT42,2))</f>
        <v/>
      </c>
      <c r="Q42" s="12">
        <f>IF($B42="","",ROUND(Q41+AA42-AK42-AU42,2))</f>
        <v/>
      </c>
      <c r="R42" s="12">
        <f>IF($B42="","",ROUND(R41+AB42-AL42-AV42,2))</f>
        <v/>
      </c>
      <c r="S42" s="12">
        <f>IF($B42="","",ROUND(I41*I$7,2))</f>
        <v/>
      </c>
      <c r="T42" s="12">
        <f>IF($B42="","",ROUND(J41*J$7,2))</f>
        <v/>
      </c>
      <c r="U42" s="12">
        <f>IF($B42="","",ROUND(K41*K$7,2))</f>
        <v/>
      </c>
      <c r="V42" s="12">
        <f>IF($B42="","",ROUND(L41*L$7,2))</f>
        <v/>
      </c>
      <c r="W42" s="12">
        <f>IF($B42="","",ROUND(M41*M$7,2))</f>
        <v/>
      </c>
      <c r="X42" s="12">
        <f>IF($B42="","",ROUND(N41*N$7,2))</f>
        <v/>
      </c>
      <c r="Y42" s="12">
        <f>IF($B42="","",ROUND(O41*O$7,2))</f>
        <v/>
      </c>
      <c r="Z42" s="12">
        <f>IF($B42="","",ROUND(P41*P$7,2))</f>
        <v/>
      </c>
      <c r="AA42" s="12">
        <f>IF($B42="","",ROUND(Q41*Q$7,2))</f>
        <v/>
      </c>
      <c r="AB42" s="12">
        <f>IF($B42="","",ROUND(R41*R$7,2))</f>
        <v/>
      </c>
      <c r="AC42" s="12">
        <f>IF($B42="","",MIN(I$8,I41+S42))</f>
        <v/>
      </c>
      <c r="AD42" s="12">
        <f>IF($B42="","",MIN(J$8,J41+T42))</f>
        <v/>
      </c>
      <c r="AE42" s="12">
        <f>IF($B42="","",MIN(K$8,K41+U42))</f>
        <v/>
      </c>
      <c r="AF42" s="12">
        <f>IF($B42="","",MIN(L$8,L41+V42))</f>
        <v/>
      </c>
      <c r="AG42" s="12">
        <f>IF($B42="","",MIN(M$8,M41+W42))</f>
        <v/>
      </c>
      <c r="AH42" s="12">
        <f>IF($B42="","",MIN(N$8,N41+X42))</f>
        <v/>
      </c>
      <c r="AI42" s="12">
        <f>IF($B42="","",MIN(O$8,O41+Y42))</f>
        <v/>
      </c>
      <c r="AJ42" s="12">
        <f>IF($B42="","",MIN(P$8,P41+Z42))</f>
        <v/>
      </c>
      <c r="AK42" s="12">
        <f>IF($B42="","",MIN(Q$8,Q41+AA42))</f>
        <v/>
      </c>
      <c r="AL42" s="12">
        <f>IF($B42="","",MIN(R$8,R41+AB42))</f>
        <v/>
      </c>
      <c r="AM42" s="12">
        <f>IF($B42="","",ROUND(MIN(I41+S42-AC42,MAX(0,Deudas!$D$8-SUM($AC42:$AL42))),2))</f>
        <v/>
      </c>
      <c r="AN42" s="12">
        <f>IF($B42="","",ROUND(MIN(J41+T42-AD42,MAX(0,Deudas!$D$8-SUM($AC42:$AL42)-SUM($AM42:AM42))),2))</f>
        <v/>
      </c>
      <c r="AO42" s="12">
        <f>IF($B42="","",ROUND(MIN(K41+U42-AE42,MAX(0,Deudas!$D$8-SUM($AC42:$AL42)-SUM($AM42:AN42))),2))</f>
        <v/>
      </c>
      <c r="AP42" s="12">
        <f>IF($B42="","",ROUND(MIN(L41+V42-AF42,MAX(0,Deudas!$D$8-SUM($AC42:$AL42)-SUM($AM42:AO42))),2))</f>
        <v/>
      </c>
      <c r="AQ42" s="12">
        <f>IF($B42="","",ROUND(MIN(M41+W42-AG42,MAX(0,Deudas!$D$8-SUM($AC42:$AL42)-SUM($AM42:AP42))),2))</f>
        <v/>
      </c>
      <c r="AR42" s="12">
        <f>IF($B42="","",ROUND(MIN(N41+X42-AH42,MAX(0,Deudas!$D$8-SUM($AC42:$AL42)-SUM($AM42:AQ42))),2))</f>
        <v/>
      </c>
      <c r="AS42" s="12">
        <f>IF($B42="","",ROUND(MIN(O41+Y42-AI42,MAX(0,Deudas!$D$8-SUM($AC42:$AL42)-SUM($AM42:AR42))),2))</f>
        <v/>
      </c>
      <c r="AT42" s="12">
        <f>IF($B42="","",ROUND(MIN(P41+Z42-AJ42,MAX(0,Deudas!$D$8-SUM($AC42:$AL42)-SUM($AM42:AS42))),2))</f>
        <v/>
      </c>
      <c r="AU42" s="12">
        <f>IF($B42="","",ROUND(MIN(Q41+AA42-AK42,MAX(0,Deudas!$D$8-SUM($AC42:$AL42)-SUM($AM42:AT42))),2))</f>
        <v/>
      </c>
      <c r="AV42" s="12">
        <f>IF($B42="","",ROUND(MIN(R41+AB42-AL42,MAX(0,Deudas!$D$8-SUM($AC42:$AL42)-SUM($AM42:AU42))),2))</f>
        <v/>
      </c>
    </row>
    <row r="43">
      <c r="B43" s="15">
        <f>IF(B42="","",IF(G42&gt;0.004,B42+1,""))</f>
        <v/>
      </c>
      <c r="C43" s="14">
        <f>IF($B43="","",EDATE(Deudas!$D$7,$B43))</f>
        <v/>
      </c>
      <c r="D43" s="12">
        <f>IF($B43="","",SUM($AC43:$AV43))</f>
        <v/>
      </c>
      <c r="E43" s="12">
        <f>IF($B43="","",SUM($S43:$AB43))</f>
        <v/>
      </c>
      <c r="F43" s="12">
        <f>IF($B43="","",D43-E43)</f>
        <v/>
      </c>
      <c r="G43" s="20">
        <f>IF($B43="","",SUM($I43:$R43))</f>
        <v/>
      </c>
      <c r="I43" s="12">
        <f>IF($B43="","",ROUND(I42+S43-AC43-AM43,2))</f>
        <v/>
      </c>
      <c r="J43" s="12">
        <f>IF($B43="","",ROUND(J42+T43-AD43-AN43,2))</f>
        <v/>
      </c>
      <c r="K43" s="12">
        <f>IF($B43="","",ROUND(K42+U43-AE43-AO43,2))</f>
        <v/>
      </c>
      <c r="L43" s="12">
        <f>IF($B43="","",ROUND(L42+V43-AF43-AP43,2))</f>
        <v/>
      </c>
      <c r="M43" s="12">
        <f>IF($B43="","",ROUND(M42+W43-AG43-AQ43,2))</f>
        <v/>
      </c>
      <c r="N43" s="12">
        <f>IF($B43="","",ROUND(N42+X43-AH43-AR43,2))</f>
        <v/>
      </c>
      <c r="O43" s="12">
        <f>IF($B43="","",ROUND(O42+Y43-AI43-AS43,2))</f>
        <v/>
      </c>
      <c r="P43" s="12">
        <f>IF($B43="","",ROUND(P42+Z43-AJ43-AT43,2))</f>
        <v/>
      </c>
      <c r="Q43" s="12">
        <f>IF($B43="","",ROUND(Q42+AA43-AK43-AU43,2))</f>
        <v/>
      </c>
      <c r="R43" s="12">
        <f>IF($B43="","",ROUND(R42+AB43-AL43-AV43,2))</f>
        <v/>
      </c>
      <c r="S43" s="12">
        <f>IF($B43="","",ROUND(I42*I$7,2))</f>
        <v/>
      </c>
      <c r="T43" s="12">
        <f>IF($B43="","",ROUND(J42*J$7,2))</f>
        <v/>
      </c>
      <c r="U43" s="12">
        <f>IF($B43="","",ROUND(K42*K$7,2))</f>
        <v/>
      </c>
      <c r="V43" s="12">
        <f>IF($B43="","",ROUND(L42*L$7,2))</f>
        <v/>
      </c>
      <c r="W43" s="12">
        <f>IF($B43="","",ROUND(M42*M$7,2))</f>
        <v/>
      </c>
      <c r="X43" s="12">
        <f>IF($B43="","",ROUND(N42*N$7,2))</f>
        <v/>
      </c>
      <c r="Y43" s="12">
        <f>IF($B43="","",ROUND(O42*O$7,2))</f>
        <v/>
      </c>
      <c r="Z43" s="12">
        <f>IF($B43="","",ROUND(P42*P$7,2))</f>
        <v/>
      </c>
      <c r="AA43" s="12">
        <f>IF($B43="","",ROUND(Q42*Q$7,2))</f>
        <v/>
      </c>
      <c r="AB43" s="12">
        <f>IF($B43="","",ROUND(R42*R$7,2))</f>
        <v/>
      </c>
      <c r="AC43" s="12">
        <f>IF($B43="","",MIN(I$8,I42+S43))</f>
        <v/>
      </c>
      <c r="AD43" s="12">
        <f>IF($B43="","",MIN(J$8,J42+T43))</f>
        <v/>
      </c>
      <c r="AE43" s="12">
        <f>IF($B43="","",MIN(K$8,K42+U43))</f>
        <v/>
      </c>
      <c r="AF43" s="12">
        <f>IF($B43="","",MIN(L$8,L42+V43))</f>
        <v/>
      </c>
      <c r="AG43" s="12">
        <f>IF($B43="","",MIN(M$8,M42+W43))</f>
        <v/>
      </c>
      <c r="AH43" s="12">
        <f>IF($B43="","",MIN(N$8,N42+X43))</f>
        <v/>
      </c>
      <c r="AI43" s="12">
        <f>IF($B43="","",MIN(O$8,O42+Y43))</f>
        <v/>
      </c>
      <c r="AJ43" s="12">
        <f>IF($B43="","",MIN(P$8,P42+Z43))</f>
        <v/>
      </c>
      <c r="AK43" s="12">
        <f>IF($B43="","",MIN(Q$8,Q42+AA43))</f>
        <v/>
      </c>
      <c r="AL43" s="12">
        <f>IF($B43="","",MIN(R$8,R42+AB43))</f>
        <v/>
      </c>
      <c r="AM43" s="12">
        <f>IF($B43="","",ROUND(MIN(I42+S43-AC43,MAX(0,Deudas!$D$8-SUM($AC43:$AL43))),2))</f>
        <v/>
      </c>
      <c r="AN43" s="12">
        <f>IF($B43="","",ROUND(MIN(J42+T43-AD43,MAX(0,Deudas!$D$8-SUM($AC43:$AL43)-SUM($AM43:AM43))),2))</f>
        <v/>
      </c>
      <c r="AO43" s="12">
        <f>IF($B43="","",ROUND(MIN(K42+U43-AE43,MAX(0,Deudas!$D$8-SUM($AC43:$AL43)-SUM($AM43:AN43))),2))</f>
        <v/>
      </c>
      <c r="AP43" s="12">
        <f>IF($B43="","",ROUND(MIN(L42+V43-AF43,MAX(0,Deudas!$D$8-SUM($AC43:$AL43)-SUM($AM43:AO43))),2))</f>
        <v/>
      </c>
      <c r="AQ43" s="12">
        <f>IF($B43="","",ROUND(MIN(M42+W43-AG43,MAX(0,Deudas!$D$8-SUM($AC43:$AL43)-SUM($AM43:AP43))),2))</f>
        <v/>
      </c>
      <c r="AR43" s="12">
        <f>IF($B43="","",ROUND(MIN(N42+X43-AH43,MAX(0,Deudas!$D$8-SUM($AC43:$AL43)-SUM($AM43:AQ43))),2))</f>
        <v/>
      </c>
      <c r="AS43" s="12">
        <f>IF($B43="","",ROUND(MIN(O42+Y43-AI43,MAX(0,Deudas!$D$8-SUM($AC43:$AL43)-SUM($AM43:AR43))),2))</f>
        <v/>
      </c>
      <c r="AT43" s="12">
        <f>IF($B43="","",ROUND(MIN(P42+Z43-AJ43,MAX(0,Deudas!$D$8-SUM($AC43:$AL43)-SUM($AM43:AS43))),2))</f>
        <v/>
      </c>
      <c r="AU43" s="12">
        <f>IF($B43="","",ROUND(MIN(Q42+AA43-AK43,MAX(0,Deudas!$D$8-SUM($AC43:$AL43)-SUM($AM43:AT43))),2))</f>
        <v/>
      </c>
      <c r="AV43" s="12">
        <f>IF($B43="","",ROUND(MIN(R42+AB43-AL43,MAX(0,Deudas!$D$8-SUM($AC43:$AL43)-SUM($AM43:AU43))),2))</f>
        <v/>
      </c>
    </row>
    <row r="44">
      <c r="B44" s="15">
        <f>IF(B43="","",IF(G43&gt;0.004,B43+1,""))</f>
        <v/>
      </c>
      <c r="C44" s="14">
        <f>IF($B44="","",EDATE(Deudas!$D$7,$B44))</f>
        <v/>
      </c>
      <c r="D44" s="12">
        <f>IF($B44="","",SUM($AC44:$AV44))</f>
        <v/>
      </c>
      <c r="E44" s="12">
        <f>IF($B44="","",SUM($S44:$AB44))</f>
        <v/>
      </c>
      <c r="F44" s="12">
        <f>IF($B44="","",D44-E44)</f>
        <v/>
      </c>
      <c r="G44" s="20">
        <f>IF($B44="","",SUM($I44:$R44))</f>
        <v/>
      </c>
      <c r="I44" s="12">
        <f>IF($B44="","",ROUND(I43+S44-AC44-AM44,2))</f>
        <v/>
      </c>
      <c r="J44" s="12">
        <f>IF($B44="","",ROUND(J43+T44-AD44-AN44,2))</f>
        <v/>
      </c>
      <c r="K44" s="12">
        <f>IF($B44="","",ROUND(K43+U44-AE44-AO44,2))</f>
        <v/>
      </c>
      <c r="L44" s="12">
        <f>IF($B44="","",ROUND(L43+V44-AF44-AP44,2))</f>
        <v/>
      </c>
      <c r="M44" s="12">
        <f>IF($B44="","",ROUND(M43+W44-AG44-AQ44,2))</f>
        <v/>
      </c>
      <c r="N44" s="12">
        <f>IF($B44="","",ROUND(N43+X44-AH44-AR44,2))</f>
        <v/>
      </c>
      <c r="O44" s="12">
        <f>IF($B44="","",ROUND(O43+Y44-AI44-AS44,2))</f>
        <v/>
      </c>
      <c r="P44" s="12">
        <f>IF($B44="","",ROUND(P43+Z44-AJ44-AT44,2))</f>
        <v/>
      </c>
      <c r="Q44" s="12">
        <f>IF($B44="","",ROUND(Q43+AA44-AK44-AU44,2))</f>
        <v/>
      </c>
      <c r="R44" s="12">
        <f>IF($B44="","",ROUND(R43+AB44-AL44-AV44,2))</f>
        <v/>
      </c>
      <c r="S44" s="12">
        <f>IF($B44="","",ROUND(I43*I$7,2))</f>
        <v/>
      </c>
      <c r="T44" s="12">
        <f>IF($B44="","",ROUND(J43*J$7,2))</f>
        <v/>
      </c>
      <c r="U44" s="12">
        <f>IF($B44="","",ROUND(K43*K$7,2))</f>
        <v/>
      </c>
      <c r="V44" s="12">
        <f>IF($B44="","",ROUND(L43*L$7,2))</f>
        <v/>
      </c>
      <c r="W44" s="12">
        <f>IF($B44="","",ROUND(M43*M$7,2))</f>
        <v/>
      </c>
      <c r="X44" s="12">
        <f>IF($B44="","",ROUND(N43*N$7,2))</f>
        <v/>
      </c>
      <c r="Y44" s="12">
        <f>IF($B44="","",ROUND(O43*O$7,2))</f>
        <v/>
      </c>
      <c r="Z44" s="12">
        <f>IF($B44="","",ROUND(P43*P$7,2))</f>
        <v/>
      </c>
      <c r="AA44" s="12">
        <f>IF($B44="","",ROUND(Q43*Q$7,2))</f>
        <v/>
      </c>
      <c r="AB44" s="12">
        <f>IF($B44="","",ROUND(R43*R$7,2))</f>
        <v/>
      </c>
      <c r="AC44" s="12">
        <f>IF($B44="","",MIN(I$8,I43+S44))</f>
        <v/>
      </c>
      <c r="AD44" s="12">
        <f>IF($B44="","",MIN(J$8,J43+T44))</f>
        <v/>
      </c>
      <c r="AE44" s="12">
        <f>IF($B44="","",MIN(K$8,K43+U44))</f>
        <v/>
      </c>
      <c r="AF44" s="12">
        <f>IF($B44="","",MIN(L$8,L43+V44))</f>
        <v/>
      </c>
      <c r="AG44" s="12">
        <f>IF($B44="","",MIN(M$8,M43+W44))</f>
        <v/>
      </c>
      <c r="AH44" s="12">
        <f>IF($B44="","",MIN(N$8,N43+X44))</f>
        <v/>
      </c>
      <c r="AI44" s="12">
        <f>IF($B44="","",MIN(O$8,O43+Y44))</f>
        <v/>
      </c>
      <c r="AJ44" s="12">
        <f>IF($B44="","",MIN(P$8,P43+Z44))</f>
        <v/>
      </c>
      <c r="AK44" s="12">
        <f>IF($B44="","",MIN(Q$8,Q43+AA44))</f>
        <v/>
      </c>
      <c r="AL44" s="12">
        <f>IF($B44="","",MIN(R$8,R43+AB44))</f>
        <v/>
      </c>
      <c r="AM44" s="12">
        <f>IF($B44="","",ROUND(MIN(I43+S44-AC44,MAX(0,Deudas!$D$8-SUM($AC44:$AL44))),2))</f>
        <v/>
      </c>
      <c r="AN44" s="12">
        <f>IF($B44="","",ROUND(MIN(J43+T44-AD44,MAX(0,Deudas!$D$8-SUM($AC44:$AL44)-SUM($AM44:AM44))),2))</f>
        <v/>
      </c>
      <c r="AO44" s="12">
        <f>IF($B44="","",ROUND(MIN(K43+U44-AE44,MAX(0,Deudas!$D$8-SUM($AC44:$AL44)-SUM($AM44:AN44))),2))</f>
        <v/>
      </c>
      <c r="AP44" s="12">
        <f>IF($B44="","",ROUND(MIN(L43+V44-AF44,MAX(0,Deudas!$D$8-SUM($AC44:$AL44)-SUM($AM44:AO44))),2))</f>
        <v/>
      </c>
      <c r="AQ44" s="12">
        <f>IF($B44="","",ROUND(MIN(M43+W44-AG44,MAX(0,Deudas!$D$8-SUM($AC44:$AL44)-SUM($AM44:AP44))),2))</f>
        <v/>
      </c>
      <c r="AR44" s="12">
        <f>IF($B44="","",ROUND(MIN(N43+X44-AH44,MAX(0,Deudas!$D$8-SUM($AC44:$AL44)-SUM($AM44:AQ44))),2))</f>
        <v/>
      </c>
      <c r="AS44" s="12">
        <f>IF($B44="","",ROUND(MIN(O43+Y44-AI44,MAX(0,Deudas!$D$8-SUM($AC44:$AL44)-SUM($AM44:AR44))),2))</f>
        <v/>
      </c>
      <c r="AT44" s="12">
        <f>IF($B44="","",ROUND(MIN(P43+Z44-AJ44,MAX(0,Deudas!$D$8-SUM($AC44:$AL44)-SUM($AM44:AS44))),2))</f>
        <v/>
      </c>
      <c r="AU44" s="12">
        <f>IF($B44="","",ROUND(MIN(Q43+AA44-AK44,MAX(0,Deudas!$D$8-SUM($AC44:$AL44)-SUM($AM44:AT44))),2))</f>
        <v/>
      </c>
      <c r="AV44" s="12">
        <f>IF($B44="","",ROUND(MIN(R43+AB44-AL44,MAX(0,Deudas!$D$8-SUM($AC44:$AL44)-SUM($AM44:AU44))),2))</f>
        <v/>
      </c>
    </row>
    <row r="45">
      <c r="B45" s="15">
        <f>IF(B44="","",IF(G44&gt;0.004,B44+1,""))</f>
        <v/>
      </c>
      <c r="C45" s="14">
        <f>IF($B45="","",EDATE(Deudas!$D$7,$B45))</f>
        <v/>
      </c>
      <c r="D45" s="12">
        <f>IF($B45="","",SUM($AC45:$AV45))</f>
        <v/>
      </c>
      <c r="E45" s="12">
        <f>IF($B45="","",SUM($S45:$AB45))</f>
        <v/>
      </c>
      <c r="F45" s="12">
        <f>IF($B45="","",D45-E45)</f>
        <v/>
      </c>
      <c r="G45" s="20">
        <f>IF($B45="","",SUM($I45:$R45))</f>
        <v/>
      </c>
      <c r="I45" s="12">
        <f>IF($B45="","",ROUND(I44+S45-AC45-AM45,2))</f>
        <v/>
      </c>
      <c r="J45" s="12">
        <f>IF($B45="","",ROUND(J44+T45-AD45-AN45,2))</f>
        <v/>
      </c>
      <c r="K45" s="12">
        <f>IF($B45="","",ROUND(K44+U45-AE45-AO45,2))</f>
        <v/>
      </c>
      <c r="L45" s="12">
        <f>IF($B45="","",ROUND(L44+V45-AF45-AP45,2))</f>
        <v/>
      </c>
      <c r="M45" s="12">
        <f>IF($B45="","",ROUND(M44+W45-AG45-AQ45,2))</f>
        <v/>
      </c>
      <c r="N45" s="12">
        <f>IF($B45="","",ROUND(N44+X45-AH45-AR45,2))</f>
        <v/>
      </c>
      <c r="O45" s="12">
        <f>IF($B45="","",ROUND(O44+Y45-AI45-AS45,2))</f>
        <v/>
      </c>
      <c r="P45" s="12">
        <f>IF($B45="","",ROUND(P44+Z45-AJ45-AT45,2))</f>
        <v/>
      </c>
      <c r="Q45" s="12">
        <f>IF($B45="","",ROUND(Q44+AA45-AK45-AU45,2))</f>
        <v/>
      </c>
      <c r="R45" s="12">
        <f>IF($B45="","",ROUND(R44+AB45-AL45-AV45,2))</f>
        <v/>
      </c>
      <c r="S45" s="12">
        <f>IF($B45="","",ROUND(I44*I$7,2))</f>
        <v/>
      </c>
      <c r="T45" s="12">
        <f>IF($B45="","",ROUND(J44*J$7,2))</f>
        <v/>
      </c>
      <c r="U45" s="12">
        <f>IF($B45="","",ROUND(K44*K$7,2))</f>
        <v/>
      </c>
      <c r="V45" s="12">
        <f>IF($B45="","",ROUND(L44*L$7,2))</f>
        <v/>
      </c>
      <c r="W45" s="12">
        <f>IF($B45="","",ROUND(M44*M$7,2))</f>
        <v/>
      </c>
      <c r="X45" s="12">
        <f>IF($B45="","",ROUND(N44*N$7,2))</f>
        <v/>
      </c>
      <c r="Y45" s="12">
        <f>IF($B45="","",ROUND(O44*O$7,2))</f>
        <v/>
      </c>
      <c r="Z45" s="12">
        <f>IF($B45="","",ROUND(P44*P$7,2))</f>
        <v/>
      </c>
      <c r="AA45" s="12">
        <f>IF($B45="","",ROUND(Q44*Q$7,2))</f>
        <v/>
      </c>
      <c r="AB45" s="12">
        <f>IF($B45="","",ROUND(R44*R$7,2))</f>
        <v/>
      </c>
      <c r="AC45" s="12">
        <f>IF($B45="","",MIN(I$8,I44+S45))</f>
        <v/>
      </c>
      <c r="AD45" s="12">
        <f>IF($B45="","",MIN(J$8,J44+T45))</f>
        <v/>
      </c>
      <c r="AE45" s="12">
        <f>IF($B45="","",MIN(K$8,K44+U45))</f>
        <v/>
      </c>
      <c r="AF45" s="12">
        <f>IF($B45="","",MIN(L$8,L44+V45))</f>
        <v/>
      </c>
      <c r="AG45" s="12">
        <f>IF($B45="","",MIN(M$8,M44+W45))</f>
        <v/>
      </c>
      <c r="AH45" s="12">
        <f>IF($B45="","",MIN(N$8,N44+X45))</f>
        <v/>
      </c>
      <c r="AI45" s="12">
        <f>IF($B45="","",MIN(O$8,O44+Y45))</f>
        <v/>
      </c>
      <c r="AJ45" s="12">
        <f>IF($B45="","",MIN(P$8,P44+Z45))</f>
        <v/>
      </c>
      <c r="AK45" s="12">
        <f>IF($B45="","",MIN(Q$8,Q44+AA45))</f>
        <v/>
      </c>
      <c r="AL45" s="12">
        <f>IF($B45="","",MIN(R$8,R44+AB45))</f>
        <v/>
      </c>
      <c r="AM45" s="12">
        <f>IF($B45="","",ROUND(MIN(I44+S45-AC45,MAX(0,Deudas!$D$8-SUM($AC45:$AL45))),2))</f>
        <v/>
      </c>
      <c r="AN45" s="12">
        <f>IF($B45="","",ROUND(MIN(J44+T45-AD45,MAX(0,Deudas!$D$8-SUM($AC45:$AL45)-SUM($AM45:AM45))),2))</f>
        <v/>
      </c>
      <c r="AO45" s="12">
        <f>IF($B45="","",ROUND(MIN(K44+U45-AE45,MAX(0,Deudas!$D$8-SUM($AC45:$AL45)-SUM($AM45:AN45))),2))</f>
        <v/>
      </c>
      <c r="AP45" s="12">
        <f>IF($B45="","",ROUND(MIN(L44+V45-AF45,MAX(0,Deudas!$D$8-SUM($AC45:$AL45)-SUM($AM45:AO45))),2))</f>
        <v/>
      </c>
      <c r="AQ45" s="12">
        <f>IF($B45="","",ROUND(MIN(M44+W45-AG45,MAX(0,Deudas!$D$8-SUM($AC45:$AL45)-SUM($AM45:AP45))),2))</f>
        <v/>
      </c>
      <c r="AR45" s="12">
        <f>IF($B45="","",ROUND(MIN(N44+X45-AH45,MAX(0,Deudas!$D$8-SUM($AC45:$AL45)-SUM($AM45:AQ45))),2))</f>
        <v/>
      </c>
      <c r="AS45" s="12">
        <f>IF($B45="","",ROUND(MIN(O44+Y45-AI45,MAX(0,Deudas!$D$8-SUM($AC45:$AL45)-SUM($AM45:AR45))),2))</f>
        <v/>
      </c>
      <c r="AT45" s="12">
        <f>IF($B45="","",ROUND(MIN(P44+Z45-AJ45,MAX(0,Deudas!$D$8-SUM($AC45:$AL45)-SUM($AM45:AS45))),2))</f>
        <v/>
      </c>
      <c r="AU45" s="12">
        <f>IF($B45="","",ROUND(MIN(Q44+AA45-AK45,MAX(0,Deudas!$D$8-SUM($AC45:$AL45)-SUM($AM45:AT45))),2))</f>
        <v/>
      </c>
      <c r="AV45" s="12">
        <f>IF($B45="","",ROUND(MIN(R44+AB45-AL45,MAX(0,Deudas!$D$8-SUM($AC45:$AL45)-SUM($AM45:AU45))),2))</f>
        <v/>
      </c>
    </row>
    <row r="46">
      <c r="B46" s="15">
        <f>IF(B45="","",IF(G45&gt;0.004,B45+1,""))</f>
        <v/>
      </c>
      <c r="C46" s="14">
        <f>IF($B46="","",EDATE(Deudas!$D$7,$B46))</f>
        <v/>
      </c>
      <c r="D46" s="12">
        <f>IF($B46="","",SUM($AC46:$AV46))</f>
        <v/>
      </c>
      <c r="E46" s="12">
        <f>IF($B46="","",SUM($S46:$AB46))</f>
        <v/>
      </c>
      <c r="F46" s="12">
        <f>IF($B46="","",D46-E46)</f>
        <v/>
      </c>
      <c r="G46" s="20">
        <f>IF($B46="","",SUM($I46:$R46))</f>
        <v/>
      </c>
      <c r="I46" s="12">
        <f>IF($B46="","",ROUND(I45+S46-AC46-AM46,2))</f>
        <v/>
      </c>
      <c r="J46" s="12">
        <f>IF($B46="","",ROUND(J45+T46-AD46-AN46,2))</f>
        <v/>
      </c>
      <c r="K46" s="12">
        <f>IF($B46="","",ROUND(K45+U46-AE46-AO46,2))</f>
        <v/>
      </c>
      <c r="L46" s="12">
        <f>IF($B46="","",ROUND(L45+V46-AF46-AP46,2))</f>
        <v/>
      </c>
      <c r="M46" s="12">
        <f>IF($B46="","",ROUND(M45+W46-AG46-AQ46,2))</f>
        <v/>
      </c>
      <c r="N46" s="12">
        <f>IF($B46="","",ROUND(N45+X46-AH46-AR46,2))</f>
        <v/>
      </c>
      <c r="O46" s="12">
        <f>IF($B46="","",ROUND(O45+Y46-AI46-AS46,2))</f>
        <v/>
      </c>
      <c r="P46" s="12">
        <f>IF($B46="","",ROUND(P45+Z46-AJ46-AT46,2))</f>
        <v/>
      </c>
      <c r="Q46" s="12">
        <f>IF($B46="","",ROUND(Q45+AA46-AK46-AU46,2))</f>
        <v/>
      </c>
      <c r="R46" s="12">
        <f>IF($B46="","",ROUND(R45+AB46-AL46-AV46,2))</f>
        <v/>
      </c>
      <c r="S46" s="12">
        <f>IF($B46="","",ROUND(I45*I$7,2))</f>
        <v/>
      </c>
      <c r="T46" s="12">
        <f>IF($B46="","",ROUND(J45*J$7,2))</f>
        <v/>
      </c>
      <c r="U46" s="12">
        <f>IF($B46="","",ROUND(K45*K$7,2))</f>
        <v/>
      </c>
      <c r="V46" s="12">
        <f>IF($B46="","",ROUND(L45*L$7,2))</f>
        <v/>
      </c>
      <c r="W46" s="12">
        <f>IF($B46="","",ROUND(M45*M$7,2))</f>
        <v/>
      </c>
      <c r="X46" s="12">
        <f>IF($B46="","",ROUND(N45*N$7,2))</f>
        <v/>
      </c>
      <c r="Y46" s="12">
        <f>IF($B46="","",ROUND(O45*O$7,2))</f>
        <v/>
      </c>
      <c r="Z46" s="12">
        <f>IF($B46="","",ROUND(P45*P$7,2))</f>
        <v/>
      </c>
      <c r="AA46" s="12">
        <f>IF($B46="","",ROUND(Q45*Q$7,2))</f>
        <v/>
      </c>
      <c r="AB46" s="12">
        <f>IF($B46="","",ROUND(R45*R$7,2))</f>
        <v/>
      </c>
      <c r="AC46" s="12">
        <f>IF($B46="","",MIN(I$8,I45+S46))</f>
        <v/>
      </c>
      <c r="AD46" s="12">
        <f>IF($B46="","",MIN(J$8,J45+T46))</f>
        <v/>
      </c>
      <c r="AE46" s="12">
        <f>IF($B46="","",MIN(K$8,K45+U46))</f>
        <v/>
      </c>
      <c r="AF46" s="12">
        <f>IF($B46="","",MIN(L$8,L45+V46))</f>
        <v/>
      </c>
      <c r="AG46" s="12">
        <f>IF($B46="","",MIN(M$8,M45+W46))</f>
        <v/>
      </c>
      <c r="AH46" s="12">
        <f>IF($B46="","",MIN(N$8,N45+X46))</f>
        <v/>
      </c>
      <c r="AI46" s="12">
        <f>IF($B46="","",MIN(O$8,O45+Y46))</f>
        <v/>
      </c>
      <c r="AJ46" s="12">
        <f>IF($B46="","",MIN(P$8,P45+Z46))</f>
        <v/>
      </c>
      <c r="AK46" s="12">
        <f>IF($B46="","",MIN(Q$8,Q45+AA46))</f>
        <v/>
      </c>
      <c r="AL46" s="12">
        <f>IF($B46="","",MIN(R$8,R45+AB46))</f>
        <v/>
      </c>
      <c r="AM46" s="12">
        <f>IF($B46="","",ROUND(MIN(I45+S46-AC46,MAX(0,Deudas!$D$8-SUM($AC46:$AL46))),2))</f>
        <v/>
      </c>
      <c r="AN46" s="12">
        <f>IF($B46="","",ROUND(MIN(J45+T46-AD46,MAX(0,Deudas!$D$8-SUM($AC46:$AL46)-SUM($AM46:AM46))),2))</f>
        <v/>
      </c>
      <c r="AO46" s="12">
        <f>IF($B46="","",ROUND(MIN(K45+U46-AE46,MAX(0,Deudas!$D$8-SUM($AC46:$AL46)-SUM($AM46:AN46))),2))</f>
        <v/>
      </c>
      <c r="AP46" s="12">
        <f>IF($B46="","",ROUND(MIN(L45+V46-AF46,MAX(0,Deudas!$D$8-SUM($AC46:$AL46)-SUM($AM46:AO46))),2))</f>
        <v/>
      </c>
      <c r="AQ46" s="12">
        <f>IF($B46="","",ROUND(MIN(M45+W46-AG46,MAX(0,Deudas!$D$8-SUM($AC46:$AL46)-SUM($AM46:AP46))),2))</f>
        <v/>
      </c>
      <c r="AR46" s="12">
        <f>IF($B46="","",ROUND(MIN(N45+X46-AH46,MAX(0,Deudas!$D$8-SUM($AC46:$AL46)-SUM($AM46:AQ46))),2))</f>
        <v/>
      </c>
      <c r="AS46" s="12">
        <f>IF($B46="","",ROUND(MIN(O45+Y46-AI46,MAX(0,Deudas!$D$8-SUM($AC46:$AL46)-SUM($AM46:AR46))),2))</f>
        <v/>
      </c>
      <c r="AT46" s="12">
        <f>IF($B46="","",ROUND(MIN(P45+Z46-AJ46,MAX(0,Deudas!$D$8-SUM($AC46:$AL46)-SUM($AM46:AS46))),2))</f>
        <v/>
      </c>
      <c r="AU46" s="12">
        <f>IF($B46="","",ROUND(MIN(Q45+AA46-AK46,MAX(0,Deudas!$D$8-SUM($AC46:$AL46)-SUM($AM46:AT46))),2))</f>
        <v/>
      </c>
      <c r="AV46" s="12">
        <f>IF($B46="","",ROUND(MIN(R45+AB46-AL46,MAX(0,Deudas!$D$8-SUM($AC46:$AL46)-SUM($AM46:AU46))),2))</f>
        <v/>
      </c>
    </row>
    <row r="47">
      <c r="B47" s="15">
        <f>IF(B46="","",IF(G46&gt;0.004,B46+1,""))</f>
        <v/>
      </c>
      <c r="C47" s="14">
        <f>IF($B47="","",EDATE(Deudas!$D$7,$B47))</f>
        <v/>
      </c>
      <c r="D47" s="12">
        <f>IF($B47="","",SUM($AC47:$AV47))</f>
        <v/>
      </c>
      <c r="E47" s="12">
        <f>IF($B47="","",SUM($S47:$AB47))</f>
        <v/>
      </c>
      <c r="F47" s="12">
        <f>IF($B47="","",D47-E47)</f>
        <v/>
      </c>
      <c r="G47" s="20">
        <f>IF($B47="","",SUM($I47:$R47))</f>
        <v/>
      </c>
      <c r="I47" s="12">
        <f>IF($B47="","",ROUND(I46+S47-AC47-AM47,2))</f>
        <v/>
      </c>
      <c r="J47" s="12">
        <f>IF($B47="","",ROUND(J46+T47-AD47-AN47,2))</f>
        <v/>
      </c>
      <c r="K47" s="12">
        <f>IF($B47="","",ROUND(K46+U47-AE47-AO47,2))</f>
        <v/>
      </c>
      <c r="L47" s="12">
        <f>IF($B47="","",ROUND(L46+V47-AF47-AP47,2))</f>
        <v/>
      </c>
      <c r="M47" s="12">
        <f>IF($B47="","",ROUND(M46+W47-AG47-AQ47,2))</f>
        <v/>
      </c>
      <c r="N47" s="12">
        <f>IF($B47="","",ROUND(N46+X47-AH47-AR47,2))</f>
        <v/>
      </c>
      <c r="O47" s="12">
        <f>IF($B47="","",ROUND(O46+Y47-AI47-AS47,2))</f>
        <v/>
      </c>
      <c r="P47" s="12">
        <f>IF($B47="","",ROUND(P46+Z47-AJ47-AT47,2))</f>
        <v/>
      </c>
      <c r="Q47" s="12">
        <f>IF($B47="","",ROUND(Q46+AA47-AK47-AU47,2))</f>
        <v/>
      </c>
      <c r="R47" s="12">
        <f>IF($B47="","",ROUND(R46+AB47-AL47-AV47,2))</f>
        <v/>
      </c>
      <c r="S47" s="12">
        <f>IF($B47="","",ROUND(I46*I$7,2))</f>
        <v/>
      </c>
      <c r="T47" s="12">
        <f>IF($B47="","",ROUND(J46*J$7,2))</f>
        <v/>
      </c>
      <c r="U47" s="12">
        <f>IF($B47="","",ROUND(K46*K$7,2))</f>
        <v/>
      </c>
      <c r="V47" s="12">
        <f>IF($B47="","",ROUND(L46*L$7,2))</f>
        <v/>
      </c>
      <c r="W47" s="12">
        <f>IF($B47="","",ROUND(M46*M$7,2))</f>
        <v/>
      </c>
      <c r="X47" s="12">
        <f>IF($B47="","",ROUND(N46*N$7,2))</f>
        <v/>
      </c>
      <c r="Y47" s="12">
        <f>IF($B47="","",ROUND(O46*O$7,2))</f>
        <v/>
      </c>
      <c r="Z47" s="12">
        <f>IF($B47="","",ROUND(P46*P$7,2))</f>
        <v/>
      </c>
      <c r="AA47" s="12">
        <f>IF($B47="","",ROUND(Q46*Q$7,2))</f>
        <v/>
      </c>
      <c r="AB47" s="12">
        <f>IF($B47="","",ROUND(R46*R$7,2))</f>
        <v/>
      </c>
      <c r="AC47" s="12">
        <f>IF($B47="","",MIN(I$8,I46+S47))</f>
        <v/>
      </c>
      <c r="AD47" s="12">
        <f>IF($B47="","",MIN(J$8,J46+T47))</f>
        <v/>
      </c>
      <c r="AE47" s="12">
        <f>IF($B47="","",MIN(K$8,K46+U47))</f>
        <v/>
      </c>
      <c r="AF47" s="12">
        <f>IF($B47="","",MIN(L$8,L46+V47))</f>
        <v/>
      </c>
      <c r="AG47" s="12">
        <f>IF($B47="","",MIN(M$8,M46+W47))</f>
        <v/>
      </c>
      <c r="AH47" s="12">
        <f>IF($B47="","",MIN(N$8,N46+X47))</f>
        <v/>
      </c>
      <c r="AI47" s="12">
        <f>IF($B47="","",MIN(O$8,O46+Y47))</f>
        <v/>
      </c>
      <c r="AJ47" s="12">
        <f>IF($B47="","",MIN(P$8,P46+Z47))</f>
        <v/>
      </c>
      <c r="AK47" s="12">
        <f>IF($B47="","",MIN(Q$8,Q46+AA47))</f>
        <v/>
      </c>
      <c r="AL47" s="12">
        <f>IF($B47="","",MIN(R$8,R46+AB47))</f>
        <v/>
      </c>
      <c r="AM47" s="12">
        <f>IF($B47="","",ROUND(MIN(I46+S47-AC47,MAX(0,Deudas!$D$8-SUM($AC47:$AL47))),2))</f>
        <v/>
      </c>
      <c r="AN47" s="12">
        <f>IF($B47="","",ROUND(MIN(J46+T47-AD47,MAX(0,Deudas!$D$8-SUM($AC47:$AL47)-SUM($AM47:AM47))),2))</f>
        <v/>
      </c>
      <c r="AO47" s="12">
        <f>IF($B47="","",ROUND(MIN(K46+U47-AE47,MAX(0,Deudas!$D$8-SUM($AC47:$AL47)-SUM($AM47:AN47))),2))</f>
        <v/>
      </c>
      <c r="AP47" s="12">
        <f>IF($B47="","",ROUND(MIN(L46+V47-AF47,MAX(0,Deudas!$D$8-SUM($AC47:$AL47)-SUM($AM47:AO47))),2))</f>
        <v/>
      </c>
      <c r="AQ47" s="12">
        <f>IF($B47="","",ROUND(MIN(M46+W47-AG47,MAX(0,Deudas!$D$8-SUM($AC47:$AL47)-SUM($AM47:AP47))),2))</f>
        <v/>
      </c>
      <c r="AR47" s="12">
        <f>IF($B47="","",ROUND(MIN(N46+X47-AH47,MAX(0,Deudas!$D$8-SUM($AC47:$AL47)-SUM($AM47:AQ47))),2))</f>
        <v/>
      </c>
      <c r="AS47" s="12">
        <f>IF($B47="","",ROUND(MIN(O46+Y47-AI47,MAX(0,Deudas!$D$8-SUM($AC47:$AL47)-SUM($AM47:AR47))),2))</f>
        <v/>
      </c>
      <c r="AT47" s="12">
        <f>IF($B47="","",ROUND(MIN(P46+Z47-AJ47,MAX(0,Deudas!$D$8-SUM($AC47:$AL47)-SUM($AM47:AS47))),2))</f>
        <v/>
      </c>
      <c r="AU47" s="12">
        <f>IF($B47="","",ROUND(MIN(Q46+AA47-AK47,MAX(0,Deudas!$D$8-SUM($AC47:$AL47)-SUM($AM47:AT47))),2))</f>
        <v/>
      </c>
      <c r="AV47" s="12">
        <f>IF($B47="","",ROUND(MIN(R46+AB47-AL47,MAX(0,Deudas!$D$8-SUM($AC47:$AL47)-SUM($AM47:AU47))),2))</f>
        <v/>
      </c>
    </row>
    <row r="48">
      <c r="B48" s="15">
        <f>IF(B47="","",IF(G47&gt;0.004,B47+1,""))</f>
        <v/>
      </c>
      <c r="C48" s="14">
        <f>IF($B48="","",EDATE(Deudas!$D$7,$B48))</f>
        <v/>
      </c>
      <c r="D48" s="12">
        <f>IF($B48="","",SUM($AC48:$AV48))</f>
        <v/>
      </c>
      <c r="E48" s="12">
        <f>IF($B48="","",SUM($S48:$AB48))</f>
        <v/>
      </c>
      <c r="F48" s="12">
        <f>IF($B48="","",D48-E48)</f>
        <v/>
      </c>
      <c r="G48" s="20">
        <f>IF($B48="","",SUM($I48:$R48))</f>
        <v/>
      </c>
      <c r="I48" s="12">
        <f>IF($B48="","",ROUND(I47+S48-AC48-AM48,2))</f>
        <v/>
      </c>
      <c r="J48" s="12">
        <f>IF($B48="","",ROUND(J47+T48-AD48-AN48,2))</f>
        <v/>
      </c>
      <c r="K48" s="12">
        <f>IF($B48="","",ROUND(K47+U48-AE48-AO48,2))</f>
        <v/>
      </c>
      <c r="L48" s="12">
        <f>IF($B48="","",ROUND(L47+V48-AF48-AP48,2))</f>
        <v/>
      </c>
      <c r="M48" s="12">
        <f>IF($B48="","",ROUND(M47+W48-AG48-AQ48,2))</f>
        <v/>
      </c>
      <c r="N48" s="12">
        <f>IF($B48="","",ROUND(N47+X48-AH48-AR48,2))</f>
        <v/>
      </c>
      <c r="O48" s="12">
        <f>IF($B48="","",ROUND(O47+Y48-AI48-AS48,2))</f>
        <v/>
      </c>
      <c r="P48" s="12">
        <f>IF($B48="","",ROUND(P47+Z48-AJ48-AT48,2))</f>
        <v/>
      </c>
      <c r="Q48" s="12">
        <f>IF($B48="","",ROUND(Q47+AA48-AK48-AU48,2))</f>
        <v/>
      </c>
      <c r="R48" s="12">
        <f>IF($B48="","",ROUND(R47+AB48-AL48-AV48,2))</f>
        <v/>
      </c>
      <c r="S48" s="12">
        <f>IF($B48="","",ROUND(I47*I$7,2))</f>
        <v/>
      </c>
      <c r="T48" s="12">
        <f>IF($B48="","",ROUND(J47*J$7,2))</f>
        <v/>
      </c>
      <c r="U48" s="12">
        <f>IF($B48="","",ROUND(K47*K$7,2))</f>
        <v/>
      </c>
      <c r="V48" s="12">
        <f>IF($B48="","",ROUND(L47*L$7,2))</f>
        <v/>
      </c>
      <c r="W48" s="12">
        <f>IF($B48="","",ROUND(M47*M$7,2))</f>
        <v/>
      </c>
      <c r="X48" s="12">
        <f>IF($B48="","",ROUND(N47*N$7,2))</f>
        <v/>
      </c>
      <c r="Y48" s="12">
        <f>IF($B48="","",ROUND(O47*O$7,2))</f>
        <v/>
      </c>
      <c r="Z48" s="12">
        <f>IF($B48="","",ROUND(P47*P$7,2))</f>
        <v/>
      </c>
      <c r="AA48" s="12">
        <f>IF($B48="","",ROUND(Q47*Q$7,2))</f>
        <v/>
      </c>
      <c r="AB48" s="12">
        <f>IF($B48="","",ROUND(R47*R$7,2))</f>
        <v/>
      </c>
      <c r="AC48" s="12">
        <f>IF($B48="","",MIN(I$8,I47+S48))</f>
        <v/>
      </c>
      <c r="AD48" s="12">
        <f>IF($B48="","",MIN(J$8,J47+T48))</f>
        <v/>
      </c>
      <c r="AE48" s="12">
        <f>IF($B48="","",MIN(K$8,K47+U48))</f>
        <v/>
      </c>
      <c r="AF48" s="12">
        <f>IF($B48="","",MIN(L$8,L47+V48))</f>
        <v/>
      </c>
      <c r="AG48" s="12">
        <f>IF($B48="","",MIN(M$8,M47+W48))</f>
        <v/>
      </c>
      <c r="AH48" s="12">
        <f>IF($B48="","",MIN(N$8,N47+X48))</f>
        <v/>
      </c>
      <c r="AI48" s="12">
        <f>IF($B48="","",MIN(O$8,O47+Y48))</f>
        <v/>
      </c>
      <c r="AJ48" s="12">
        <f>IF($B48="","",MIN(P$8,P47+Z48))</f>
        <v/>
      </c>
      <c r="AK48" s="12">
        <f>IF($B48="","",MIN(Q$8,Q47+AA48))</f>
        <v/>
      </c>
      <c r="AL48" s="12">
        <f>IF($B48="","",MIN(R$8,R47+AB48))</f>
        <v/>
      </c>
      <c r="AM48" s="12">
        <f>IF($B48="","",ROUND(MIN(I47+S48-AC48,MAX(0,Deudas!$D$8-SUM($AC48:$AL48))),2))</f>
        <v/>
      </c>
      <c r="AN48" s="12">
        <f>IF($B48="","",ROUND(MIN(J47+T48-AD48,MAX(0,Deudas!$D$8-SUM($AC48:$AL48)-SUM($AM48:AM48))),2))</f>
        <v/>
      </c>
      <c r="AO48" s="12">
        <f>IF($B48="","",ROUND(MIN(K47+U48-AE48,MAX(0,Deudas!$D$8-SUM($AC48:$AL48)-SUM($AM48:AN48))),2))</f>
        <v/>
      </c>
      <c r="AP48" s="12">
        <f>IF($B48="","",ROUND(MIN(L47+V48-AF48,MAX(0,Deudas!$D$8-SUM($AC48:$AL48)-SUM($AM48:AO48))),2))</f>
        <v/>
      </c>
      <c r="AQ48" s="12">
        <f>IF($B48="","",ROUND(MIN(M47+W48-AG48,MAX(0,Deudas!$D$8-SUM($AC48:$AL48)-SUM($AM48:AP48))),2))</f>
        <v/>
      </c>
      <c r="AR48" s="12">
        <f>IF($B48="","",ROUND(MIN(N47+X48-AH48,MAX(0,Deudas!$D$8-SUM($AC48:$AL48)-SUM($AM48:AQ48))),2))</f>
        <v/>
      </c>
      <c r="AS48" s="12">
        <f>IF($B48="","",ROUND(MIN(O47+Y48-AI48,MAX(0,Deudas!$D$8-SUM($AC48:$AL48)-SUM($AM48:AR48))),2))</f>
        <v/>
      </c>
      <c r="AT48" s="12">
        <f>IF($B48="","",ROUND(MIN(P47+Z48-AJ48,MAX(0,Deudas!$D$8-SUM($AC48:$AL48)-SUM($AM48:AS48))),2))</f>
        <v/>
      </c>
      <c r="AU48" s="12">
        <f>IF($B48="","",ROUND(MIN(Q47+AA48-AK48,MAX(0,Deudas!$D$8-SUM($AC48:$AL48)-SUM($AM48:AT48))),2))</f>
        <v/>
      </c>
      <c r="AV48" s="12">
        <f>IF($B48="","",ROUND(MIN(R47+AB48-AL48,MAX(0,Deudas!$D$8-SUM($AC48:$AL48)-SUM($AM48:AU48))),2))</f>
        <v/>
      </c>
    </row>
    <row r="49">
      <c r="B49" s="15">
        <f>IF(B48="","",IF(G48&gt;0.004,B48+1,""))</f>
        <v/>
      </c>
      <c r="C49" s="14">
        <f>IF($B49="","",EDATE(Deudas!$D$7,$B49))</f>
        <v/>
      </c>
      <c r="D49" s="12">
        <f>IF($B49="","",SUM($AC49:$AV49))</f>
        <v/>
      </c>
      <c r="E49" s="12">
        <f>IF($B49="","",SUM($S49:$AB49))</f>
        <v/>
      </c>
      <c r="F49" s="12">
        <f>IF($B49="","",D49-E49)</f>
        <v/>
      </c>
      <c r="G49" s="20">
        <f>IF($B49="","",SUM($I49:$R49))</f>
        <v/>
      </c>
      <c r="I49" s="12">
        <f>IF($B49="","",ROUND(I48+S49-AC49-AM49,2))</f>
        <v/>
      </c>
      <c r="J49" s="12">
        <f>IF($B49="","",ROUND(J48+T49-AD49-AN49,2))</f>
        <v/>
      </c>
      <c r="K49" s="12">
        <f>IF($B49="","",ROUND(K48+U49-AE49-AO49,2))</f>
        <v/>
      </c>
      <c r="L49" s="12">
        <f>IF($B49="","",ROUND(L48+V49-AF49-AP49,2))</f>
        <v/>
      </c>
      <c r="M49" s="12">
        <f>IF($B49="","",ROUND(M48+W49-AG49-AQ49,2))</f>
        <v/>
      </c>
      <c r="N49" s="12">
        <f>IF($B49="","",ROUND(N48+X49-AH49-AR49,2))</f>
        <v/>
      </c>
      <c r="O49" s="12">
        <f>IF($B49="","",ROUND(O48+Y49-AI49-AS49,2))</f>
        <v/>
      </c>
      <c r="P49" s="12">
        <f>IF($B49="","",ROUND(P48+Z49-AJ49-AT49,2))</f>
        <v/>
      </c>
      <c r="Q49" s="12">
        <f>IF($B49="","",ROUND(Q48+AA49-AK49-AU49,2))</f>
        <v/>
      </c>
      <c r="R49" s="12">
        <f>IF($B49="","",ROUND(R48+AB49-AL49-AV49,2))</f>
        <v/>
      </c>
      <c r="S49" s="12">
        <f>IF($B49="","",ROUND(I48*I$7,2))</f>
        <v/>
      </c>
      <c r="T49" s="12">
        <f>IF($B49="","",ROUND(J48*J$7,2))</f>
        <v/>
      </c>
      <c r="U49" s="12">
        <f>IF($B49="","",ROUND(K48*K$7,2))</f>
        <v/>
      </c>
      <c r="V49" s="12">
        <f>IF($B49="","",ROUND(L48*L$7,2))</f>
        <v/>
      </c>
      <c r="W49" s="12">
        <f>IF($B49="","",ROUND(M48*M$7,2))</f>
        <v/>
      </c>
      <c r="X49" s="12">
        <f>IF($B49="","",ROUND(N48*N$7,2))</f>
        <v/>
      </c>
      <c r="Y49" s="12">
        <f>IF($B49="","",ROUND(O48*O$7,2))</f>
        <v/>
      </c>
      <c r="Z49" s="12">
        <f>IF($B49="","",ROUND(P48*P$7,2))</f>
        <v/>
      </c>
      <c r="AA49" s="12">
        <f>IF($B49="","",ROUND(Q48*Q$7,2))</f>
        <v/>
      </c>
      <c r="AB49" s="12">
        <f>IF($B49="","",ROUND(R48*R$7,2))</f>
        <v/>
      </c>
      <c r="AC49" s="12">
        <f>IF($B49="","",MIN(I$8,I48+S49))</f>
        <v/>
      </c>
      <c r="AD49" s="12">
        <f>IF($B49="","",MIN(J$8,J48+T49))</f>
        <v/>
      </c>
      <c r="AE49" s="12">
        <f>IF($B49="","",MIN(K$8,K48+U49))</f>
        <v/>
      </c>
      <c r="AF49" s="12">
        <f>IF($B49="","",MIN(L$8,L48+V49))</f>
        <v/>
      </c>
      <c r="AG49" s="12">
        <f>IF($B49="","",MIN(M$8,M48+W49))</f>
        <v/>
      </c>
      <c r="AH49" s="12">
        <f>IF($B49="","",MIN(N$8,N48+X49))</f>
        <v/>
      </c>
      <c r="AI49" s="12">
        <f>IF($B49="","",MIN(O$8,O48+Y49))</f>
        <v/>
      </c>
      <c r="AJ49" s="12">
        <f>IF($B49="","",MIN(P$8,P48+Z49))</f>
        <v/>
      </c>
      <c r="AK49" s="12">
        <f>IF($B49="","",MIN(Q$8,Q48+AA49))</f>
        <v/>
      </c>
      <c r="AL49" s="12">
        <f>IF($B49="","",MIN(R$8,R48+AB49))</f>
        <v/>
      </c>
      <c r="AM49" s="12">
        <f>IF($B49="","",ROUND(MIN(I48+S49-AC49,MAX(0,Deudas!$D$8-SUM($AC49:$AL49))),2))</f>
        <v/>
      </c>
      <c r="AN49" s="12">
        <f>IF($B49="","",ROUND(MIN(J48+T49-AD49,MAX(0,Deudas!$D$8-SUM($AC49:$AL49)-SUM($AM49:AM49))),2))</f>
        <v/>
      </c>
      <c r="AO49" s="12">
        <f>IF($B49="","",ROUND(MIN(K48+U49-AE49,MAX(0,Deudas!$D$8-SUM($AC49:$AL49)-SUM($AM49:AN49))),2))</f>
        <v/>
      </c>
      <c r="AP49" s="12">
        <f>IF($B49="","",ROUND(MIN(L48+V49-AF49,MAX(0,Deudas!$D$8-SUM($AC49:$AL49)-SUM($AM49:AO49))),2))</f>
        <v/>
      </c>
      <c r="AQ49" s="12">
        <f>IF($B49="","",ROUND(MIN(M48+W49-AG49,MAX(0,Deudas!$D$8-SUM($AC49:$AL49)-SUM($AM49:AP49))),2))</f>
        <v/>
      </c>
      <c r="AR49" s="12">
        <f>IF($B49="","",ROUND(MIN(N48+X49-AH49,MAX(0,Deudas!$D$8-SUM($AC49:$AL49)-SUM($AM49:AQ49))),2))</f>
        <v/>
      </c>
      <c r="AS49" s="12">
        <f>IF($B49="","",ROUND(MIN(O48+Y49-AI49,MAX(0,Deudas!$D$8-SUM($AC49:$AL49)-SUM($AM49:AR49))),2))</f>
        <v/>
      </c>
      <c r="AT49" s="12">
        <f>IF($B49="","",ROUND(MIN(P48+Z49-AJ49,MAX(0,Deudas!$D$8-SUM($AC49:$AL49)-SUM($AM49:AS49))),2))</f>
        <v/>
      </c>
      <c r="AU49" s="12">
        <f>IF($B49="","",ROUND(MIN(Q48+AA49-AK49,MAX(0,Deudas!$D$8-SUM($AC49:$AL49)-SUM($AM49:AT49))),2))</f>
        <v/>
      </c>
      <c r="AV49" s="12">
        <f>IF($B49="","",ROUND(MIN(R48+AB49-AL49,MAX(0,Deudas!$D$8-SUM($AC49:$AL49)-SUM($AM49:AU49))),2))</f>
        <v/>
      </c>
    </row>
    <row r="50">
      <c r="B50" s="15">
        <f>IF(B49="","",IF(G49&gt;0.004,B49+1,""))</f>
        <v/>
      </c>
      <c r="C50" s="14">
        <f>IF($B50="","",EDATE(Deudas!$D$7,$B50))</f>
        <v/>
      </c>
      <c r="D50" s="12">
        <f>IF($B50="","",SUM($AC50:$AV50))</f>
        <v/>
      </c>
      <c r="E50" s="12">
        <f>IF($B50="","",SUM($S50:$AB50))</f>
        <v/>
      </c>
      <c r="F50" s="12">
        <f>IF($B50="","",D50-E50)</f>
        <v/>
      </c>
      <c r="G50" s="20">
        <f>IF($B50="","",SUM($I50:$R50))</f>
        <v/>
      </c>
      <c r="I50" s="12">
        <f>IF($B50="","",ROUND(I49+S50-AC50-AM50,2))</f>
        <v/>
      </c>
      <c r="J50" s="12">
        <f>IF($B50="","",ROUND(J49+T50-AD50-AN50,2))</f>
        <v/>
      </c>
      <c r="K50" s="12">
        <f>IF($B50="","",ROUND(K49+U50-AE50-AO50,2))</f>
        <v/>
      </c>
      <c r="L50" s="12">
        <f>IF($B50="","",ROUND(L49+V50-AF50-AP50,2))</f>
        <v/>
      </c>
      <c r="M50" s="12">
        <f>IF($B50="","",ROUND(M49+W50-AG50-AQ50,2))</f>
        <v/>
      </c>
      <c r="N50" s="12">
        <f>IF($B50="","",ROUND(N49+X50-AH50-AR50,2))</f>
        <v/>
      </c>
      <c r="O50" s="12">
        <f>IF($B50="","",ROUND(O49+Y50-AI50-AS50,2))</f>
        <v/>
      </c>
      <c r="P50" s="12">
        <f>IF($B50="","",ROUND(P49+Z50-AJ50-AT50,2))</f>
        <v/>
      </c>
      <c r="Q50" s="12">
        <f>IF($B50="","",ROUND(Q49+AA50-AK50-AU50,2))</f>
        <v/>
      </c>
      <c r="R50" s="12">
        <f>IF($B50="","",ROUND(R49+AB50-AL50-AV50,2))</f>
        <v/>
      </c>
      <c r="S50" s="12">
        <f>IF($B50="","",ROUND(I49*I$7,2))</f>
        <v/>
      </c>
      <c r="T50" s="12">
        <f>IF($B50="","",ROUND(J49*J$7,2))</f>
        <v/>
      </c>
      <c r="U50" s="12">
        <f>IF($B50="","",ROUND(K49*K$7,2))</f>
        <v/>
      </c>
      <c r="V50" s="12">
        <f>IF($B50="","",ROUND(L49*L$7,2))</f>
        <v/>
      </c>
      <c r="W50" s="12">
        <f>IF($B50="","",ROUND(M49*M$7,2))</f>
        <v/>
      </c>
      <c r="X50" s="12">
        <f>IF($B50="","",ROUND(N49*N$7,2))</f>
        <v/>
      </c>
      <c r="Y50" s="12">
        <f>IF($B50="","",ROUND(O49*O$7,2))</f>
        <v/>
      </c>
      <c r="Z50" s="12">
        <f>IF($B50="","",ROUND(P49*P$7,2))</f>
        <v/>
      </c>
      <c r="AA50" s="12">
        <f>IF($B50="","",ROUND(Q49*Q$7,2))</f>
        <v/>
      </c>
      <c r="AB50" s="12">
        <f>IF($B50="","",ROUND(R49*R$7,2))</f>
        <v/>
      </c>
      <c r="AC50" s="12">
        <f>IF($B50="","",MIN(I$8,I49+S50))</f>
        <v/>
      </c>
      <c r="AD50" s="12">
        <f>IF($B50="","",MIN(J$8,J49+T50))</f>
        <v/>
      </c>
      <c r="AE50" s="12">
        <f>IF($B50="","",MIN(K$8,K49+U50))</f>
        <v/>
      </c>
      <c r="AF50" s="12">
        <f>IF($B50="","",MIN(L$8,L49+V50))</f>
        <v/>
      </c>
      <c r="AG50" s="12">
        <f>IF($B50="","",MIN(M$8,M49+W50))</f>
        <v/>
      </c>
      <c r="AH50" s="12">
        <f>IF($B50="","",MIN(N$8,N49+X50))</f>
        <v/>
      </c>
      <c r="AI50" s="12">
        <f>IF($B50="","",MIN(O$8,O49+Y50))</f>
        <v/>
      </c>
      <c r="AJ50" s="12">
        <f>IF($B50="","",MIN(P$8,P49+Z50))</f>
        <v/>
      </c>
      <c r="AK50" s="12">
        <f>IF($B50="","",MIN(Q$8,Q49+AA50))</f>
        <v/>
      </c>
      <c r="AL50" s="12">
        <f>IF($B50="","",MIN(R$8,R49+AB50))</f>
        <v/>
      </c>
      <c r="AM50" s="12">
        <f>IF($B50="","",ROUND(MIN(I49+S50-AC50,MAX(0,Deudas!$D$8-SUM($AC50:$AL50))),2))</f>
        <v/>
      </c>
      <c r="AN50" s="12">
        <f>IF($B50="","",ROUND(MIN(J49+T50-AD50,MAX(0,Deudas!$D$8-SUM($AC50:$AL50)-SUM($AM50:AM50))),2))</f>
        <v/>
      </c>
      <c r="AO50" s="12">
        <f>IF($B50="","",ROUND(MIN(K49+U50-AE50,MAX(0,Deudas!$D$8-SUM($AC50:$AL50)-SUM($AM50:AN50))),2))</f>
        <v/>
      </c>
      <c r="AP50" s="12">
        <f>IF($B50="","",ROUND(MIN(L49+V50-AF50,MAX(0,Deudas!$D$8-SUM($AC50:$AL50)-SUM($AM50:AO50))),2))</f>
        <v/>
      </c>
      <c r="AQ50" s="12">
        <f>IF($B50="","",ROUND(MIN(M49+W50-AG50,MAX(0,Deudas!$D$8-SUM($AC50:$AL50)-SUM($AM50:AP50))),2))</f>
        <v/>
      </c>
      <c r="AR50" s="12">
        <f>IF($B50="","",ROUND(MIN(N49+X50-AH50,MAX(0,Deudas!$D$8-SUM($AC50:$AL50)-SUM($AM50:AQ50))),2))</f>
        <v/>
      </c>
      <c r="AS50" s="12">
        <f>IF($B50="","",ROUND(MIN(O49+Y50-AI50,MAX(0,Deudas!$D$8-SUM($AC50:$AL50)-SUM($AM50:AR50))),2))</f>
        <v/>
      </c>
      <c r="AT50" s="12">
        <f>IF($B50="","",ROUND(MIN(P49+Z50-AJ50,MAX(0,Deudas!$D$8-SUM($AC50:$AL50)-SUM($AM50:AS50))),2))</f>
        <v/>
      </c>
      <c r="AU50" s="12">
        <f>IF($B50="","",ROUND(MIN(Q49+AA50-AK50,MAX(0,Deudas!$D$8-SUM($AC50:$AL50)-SUM($AM50:AT50))),2))</f>
        <v/>
      </c>
      <c r="AV50" s="12">
        <f>IF($B50="","",ROUND(MIN(R49+AB50-AL50,MAX(0,Deudas!$D$8-SUM($AC50:$AL50)-SUM($AM50:AU50))),2))</f>
        <v/>
      </c>
    </row>
    <row r="51">
      <c r="B51" s="15">
        <f>IF(B50="","",IF(G50&gt;0.004,B50+1,""))</f>
        <v/>
      </c>
      <c r="C51" s="14">
        <f>IF($B51="","",EDATE(Deudas!$D$7,$B51))</f>
        <v/>
      </c>
      <c r="D51" s="12">
        <f>IF($B51="","",SUM($AC51:$AV51))</f>
        <v/>
      </c>
      <c r="E51" s="12">
        <f>IF($B51="","",SUM($S51:$AB51))</f>
        <v/>
      </c>
      <c r="F51" s="12">
        <f>IF($B51="","",D51-E51)</f>
        <v/>
      </c>
      <c r="G51" s="20">
        <f>IF($B51="","",SUM($I51:$R51))</f>
        <v/>
      </c>
      <c r="I51" s="12">
        <f>IF($B51="","",ROUND(I50+S51-AC51-AM51,2))</f>
        <v/>
      </c>
      <c r="J51" s="12">
        <f>IF($B51="","",ROUND(J50+T51-AD51-AN51,2))</f>
        <v/>
      </c>
      <c r="K51" s="12">
        <f>IF($B51="","",ROUND(K50+U51-AE51-AO51,2))</f>
        <v/>
      </c>
      <c r="L51" s="12">
        <f>IF($B51="","",ROUND(L50+V51-AF51-AP51,2))</f>
        <v/>
      </c>
      <c r="M51" s="12">
        <f>IF($B51="","",ROUND(M50+W51-AG51-AQ51,2))</f>
        <v/>
      </c>
      <c r="N51" s="12">
        <f>IF($B51="","",ROUND(N50+X51-AH51-AR51,2))</f>
        <v/>
      </c>
      <c r="O51" s="12">
        <f>IF($B51="","",ROUND(O50+Y51-AI51-AS51,2))</f>
        <v/>
      </c>
      <c r="P51" s="12">
        <f>IF($B51="","",ROUND(P50+Z51-AJ51-AT51,2))</f>
        <v/>
      </c>
      <c r="Q51" s="12">
        <f>IF($B51="","",ROUND(Q50+AA51-AK51-AU51,2))</f>
        <v/>
      </c>
      <c r="R51" s="12">
        <f>IF($B51="","",ROUND(R50+AB51-AL51-AV51,2))</f>
        <v/>
      </c>
      <c r="S51" s="12">
        <f>IF($B51="","",ROUND(I50*I$7,2))</f>
        <v/>
      </c>
      <c r="T51" s="12">
        <f>IF($B51="","",ROUND(J50*J$7,2))</f>
        <v/>
      </c>
      <c r="U51" s="12">
        <f>IF($B51="","",ROUND(K50*K$7,2))</f>
        <v/>
      </c>
      <c r="V51" s="12">
        <f>IF($B51="","",ROUND(L50*L$7,2))</f>
        <v/>
      </c>
      <c r="W51" s="12">
        <f>IF($B51="","",ROUND(M50*M$7,2))</f>
        <v/>
      </c>
      <c r="X51" s="12">
        <f>IF($B51="","",ROUND(N50*N$7,2))</f>
        <v/>
      </c>
      <c r="Y51" s="12">
        <f>IF($B51="","",ROUND(O50*O$7,2))</f>
        <v/>
      </c>
      <c r="Z51" s="12">
        <f>IF($B51="","",ROUND(P50*P$7,2))</f>
        <v/>
      </c>
      <c r="AA51" s="12">
        <f>IF($B51="","",ROUND(Q50*Q$7,2))</f>
        <v/>
      </c>
      <c r="AB51" s="12">
        <f>IF($B51="","",ROUND(R50*R$7,2))</f>
        <v/>
      </c>
      <c r="AC51" s="12">
        <f>IF($B51="","",MIN(I$8,I50+S51))</f>
        <v/>
      </c>
      <c r="AD51" s="12">
        <f>IF($B51="","",MIN(J$8,J50+T51))</f>
        <v/>
      </c>
      <c r="AE51" s="12">
        <f>IF($B51="","",MIN(K$8,K50+U51))</f>
        <v/>
      </c>
      <c r="AF51" s="12">
        <f>IF($B51="","",MIN(L$8,L50+V51))</f>
        <v/>
      </c>
      <c r="AG51" s="12">
        <f>IF($B51="","",MIN(M$8,M50+W51))</f>
        <v/>
      </c>
      <c r="AH51" s="12">
        <f>IF($B51="","",MIN(N$8,N50+X51))</f>
        <v/>
      </c>
      <c r="AI51" s="12">
        <f>IF($B51="","",MIN(O$8,O50+Y51))</f>
        <v/>
      </c>
      <c r="AJ51" s="12">
        <f>IF($B51="","",MIN(P$8,P50+Z51))</f>
        <v/>
      </c>
      <c r="AK51" s="12">
        <f>IF($B51="","",MIN(Q$8,Q50+AA51))</f>
        <v/>
      </c>
      <c r="AL51" s="12">
        <f>IF($B51="","",MIN(R$8,R50+AB51))</f>
        <v/>
      </c>
      <c r="AM51" s="12">
        <f>IF($B51="","",ROUND(MIN(I50+S51-AC51,MAX(0,Deudas!$D$8-SUM($AC51:$AL51))),2))</f>
        <v/>
      </c>
      <c r="AN51" s="12">
        <f>IF($B51="","",ROUND(MIN(J50+T51-AD51,MAX(0,Deudas!$D$8-SUM($AC51:$AL51)-SUM($AM51:AM51))),2))</f>
        <v/>
      </c>
      <c r="AO51" s="12">
        <f>IF($B51="","",ROUND(MIN(K50+U51-AE51,MAX(0,Deudas!$D$8-SUM($AC51:$AL51)-SUM($AM51:AN51))),2))</f>
        <v/>
      </c>
      <c r="AP51" s="12">
        <f>IF($B51="","",ROUND(MIN(L50+V51-AF51,MAX(0,Deudas!$D$8-SUM($AC51:$AL51)-SUM($AM51:AO51))),2))</f>
        <v/>
      </c>
      <c r="AQ51" s="12">
        <f>IF($B51="","",ROUND(MIN(M50+W51-AG51,MAX(0,Deudas!$D$8-SUM($AC51:$AL51)-SUM($AM51:AP51))),2))</f>
        <v/>
      </c>
      <c r="AR51" s="12">
        <f>IF($B51="","",ROUND(MIN(N50+X51-AH51,MAX(0,Deudas!$D$8-SUM($AC51:$AL51)-SUM($AM51:AQ51))),2))</f>
        <v/>
      </c>
      <c r="AS51" s="12">
        <f>IF($B51="","",ROUND(MIN(O50+Y51-AI51,MAX(0,Deudas!$D$8-SUM($AC51:$AL51)-SUM($AM51:AR51))),2))</f>
        <v/>
      </c>
      <c r="AT51" s="12">
        <f>IF($B51="","",ROUND(MIN(P50+Z51-AJ51,MAX(0,Deudas!$D$8-SUM($AC51:$AL51)-SUM($AM51:AS51))),2))</f>
        <v/>
      </c>
      <c r="AU51" s="12">
        <f>IF($B51="","",ROUND(MIN(Q50+AA51-AK51,MAX(0,Deudas!$D$8-SUM($AC51:$AL51)-SUM($AM51:AT51))),2))</f>
        <v/>
      </c>
      <c r="AV51" s="12">
        <f>IF($B51="","",ROUND(MIN(R50+AB51-AL51,MAX(0,Deudas!$D$8-SUM($AC51:$AL51)-SUM($AM51:AU51))),2))</f>
        <v/>
      </c>
    </row>
    <row r="52">
      <c r="B52" s="15">
        <f>IF(B51="","",IF(G51&gt;0.004,B51+1,""))</f>
        <v/>
      </c>
      <c r="C52" s="14">
        <f>IF($B52="","",EDATE(Deudas!$D$7,$B52))</f>
        <v/>
      </c>
      <c r="D52" s="12">
        <f>IF($B52="","",SUM($AC52:$AV52))</f>
        <v/>
      </c>
      <c r="E52" s="12">
        <f>IF($B52="","",SUM($S52:$AB52))</f>
        <v/>
      </c>
      <c r="F52" s="12">
        <f>IF($B52="","",D52-E52)</f>
        <v/>
      </c>
      <c r="G52" s="20">
        <f>IF($B52="","",SUM($I52:$R52))</f>
        <v/>
      </c>
      <c r="I52" s="12">
        <f>IF($B52="","",ROUND(I51+S52-AC52-AM52,2))</f>
        <v/>
      </c>
      <c r="J52" s="12">
        <f>IF($B52="","",ROUND(J51+T52-AD52-AN52,2))</f>
        <v/>
      </c>
      <c r="K52" s="12">
        <f>IF($B52="","",ROUND(K51+U52-AE52-AO52,2))</f>
        <v/>
      </c>
      <c r="L52" s="12">
        <f>IF($B52="","",ROUND(L51+V52-AF52-AP52,2))</f>
        <v/>
      </c>
      <c r="M52" s="12">
        <f>IF($B52="","",ROUND(M51+W52-AG52-AQ52,2))</f>
        <v/>
      </c>
      <c r="N52" s="12">
        <f>IF($B52="","",ROUND(N51+X52-AH52-AR52,2))</f>
        <v/>
      </c>
      <c r="O52" s="12">
        <f>IF($B52="","",ROUND(O51+Y52-AI52-AS52,2))</f>
        <v/>
      </c>
      <c r="P52" s="12">
        <f>IF($B52="","",ROUND(P51+Z52-AJ52-AT52,2))</f>
        <v/>
      </c>
      <c r="Q52" s="12">
        <f>IF($B52="","",ROUND(Q51+AA52-AK52-AU52,2))</f>
        <v/>
      </c>
      <c r="R52" s="12">
        <f>IF($B52="","",ROUND(R51+AB52-AL52-AV52,2))</f>
        <v/>
      </c>
      <c r="S52" s="12">
        <f>IF($B52="","",ROUND(I51*I$7,2))</f>
        <v/>
      </c>
      <c r="T52" s="12">
        <f>IF($B52="","",ROUND(J51*J$7,2))</f>
        <v/>
      </c>
      <c r="U52" s="12">
        <f>IF($B52="","",ROUND(K51*K$7,2))</f>
        <v/>
      </c>
      <c r="V52" s="12">
        <f>IF($B52="","",ROUND(L51*L$7,2))</f>
        <v/>
      </c>
      <c r="W52" s="12">
        <f>IF($B52="","",ROUND(M51*M$7,2))</f>
        <v/>
      </c>
      <c r="X52" s="12">
        <f>IF($B52="","",ROUND(N51*N$7,2))</f>
        <v/>
      </c>
      <c r="Y52" s="12">
        <f>IF($B52="","",ROUND(O51*O$7,2))</f>
        <v/>
      </c>
      <c r="Z52" s="12">
        <f>IF($B52="","",ROUND(P51*P$7,2))</f>
        <v/>
      </c>
      <c r="AA52" s="12">
        <f>IF($B52="","",ROUND(Q51*Q$7,2))</f>
        <v/>
      </c>
      <c r="AB52" s="12">
        <f>IF($B52="","",ROUND(R51*R$7,2))</f>
        <v/>
      </c>
      <c r="AC52" s="12">
        <f>IF($B52="","",MIN(I$8,I51+S52))</f>
        <v/>
      </c>
      <c r="AD52" s="12">
        <f>IF($B52="","",MIN(J$8,J51+T52))</f>
        <v/>
      </c>
      <c r="AE52" s="12">
        <f>IF($B52="","",MIN(K$8,K51+U52))</f>
        <v/>
      </c>
      <c r="AF52" s="12">
        <f>IF($B52="","",MIN(L$8,L51+V52))</f>
        <v/>
      </c>
      <c r="AG52" s="12">
        <f>IF($B52="","",MIN(M$8,M51+W52))</f>
        <v/>
      </c>
      <c r="AH52" s="12">
        <f>IF($B52="","",MIN(N$8,N51+X52))</f>
        <v/>
      </c>
      <c r="AI52" s="12">
        <f>IF($B52="","",MIN(O$8,O51+Y52))</f>
        <v/>
      </c>
      <c r="AJ52" s="12">
        <f>IF($B52="","",MIN(P$8,P51+Z52))</f>
        <v/>
      </c>
      <c r="AK52" s="12">
        <f>IF($B52="","",MIN(Q$8,Q51+AA52))</f>
        <v/>
      </c>
      <c r="AL52" s="12">
        <f>IF($B52="","",MIN(R$8,R51+AB52))</f>
        <v/>
      </c>
      <c r="AM52" s="12">
        <f>IF($B52="","",ROUND(MIN(I51+S52-AC52,MAX(0,Deudas!$D$8-SUM($AC52:$AL52))),2))</f>
        <v/>
      </c>
      <c r="AN52" s="12">
        <f>IF($B52="","",ROUND(MIN(J51+T52-AD52,MAX(0,Deudas!$D$8-SUM($AC52:$AL52)-SUM($AM52:AM52))),2))</f>
        <v/>
      </c>
      <c r="AO52" s="12">
        <f>IF($B52="","",ROUND(MIN(K51+U52-AE52,MAX(0,Deudas!$D$8-SUM($AC52:$AL52)-SUM($AM52:AN52))),2))</f>
        <v/>
      </c>
      <c r="AP52" s="12">
        <f>IF($B52="","",ROUND(MIN(L51+V52-AF52,MAX(0,Deudas!$D$8-SUM($AC52:$AL52)-SUM($AM52:AO52))),2))</f>
        <v/>
      </c>
      <c r="AQ52" s="12">
        <f>IF($B52="","",ROUND(MIN(M51+W52-AG52,MAX(0,Deudas!$D$8-SUM($AC52:$AL52)-SUM($AM52:AP52))),2))</f>
        <v/>
      </c>
      <c r="AR52" s="12">
        <f>IF($B52="","",ROUND(MIN(N51+X52-AH52,MAX(0,Deudas!$D$8-SUM($AC52:$AL52)-SUM($AM52:AQ52))),2))</f>
        <v/>
      </c>
      <c r="AS52" s="12">
        <f>IF($B52="","",ROUND(MIN(O51+Y52-AI52,MAX(0,Deudas!$D$8-SUM($AC52:$AL52)-SUM($AM52:AR52))),2))</f>
        <v/>
      </c>
      <c r="AT52" s="12">
        <f>IF($B52="","",ROUND(MIN(P51+Z52-AJ52,MAX(0,Deudas!$D$8-SUM($AC52:$AL52)-SUM($AM52:AS52))),2))</f>
        <v/>
      </c>
      <c r="AU52" s="12">
        <f>IF($B52="","",ROUND(MIN(Q51+AA52-AK52,MAX(0,Deudas!$D$8-SUM($AC52:$AL52)-SUM($AM52:AT52))),2))</f>
        <v/>
      </c>
      <c r="AV52" s="12">
        <f>IF($B52="","",ROUND(MIN(R51+AB52-AL52,MAX(0,Deudas!$D$8-SUM($AC52:$AL52)-SUM($AM52:AU52))),2))</f>
        <v/>
      </c>
    </row>
    <row r="53">
      <c r="B53" s="15">
        <f>IF(B52="","",IF(G52&gt;0.004,B52+1,""))</f>
        <v/>
      </c>
      <c r="C53" s="14">
        <f>IF($B53="","",EDATE(Deudas!$D$7,$B53))</f>
        <v/>
      </c>
      <c r="D53" s="12">
        <f>IF($B53="","",SUM($AC53:$AV53))</f>
        <v/>
      </c>
      <c r="E53" s="12">
        <f>IF($B53="","",SUM($S53:$AB53))</f>
        <v/>
      </c>
      <c r="F53" s="12">
        <f>IF($B53="","",D53-E53)</f>
        <v/>
      </c>
      <c r="G53" s="20">
        <f>IF($B53="","",SUM($I53:$R53))</f>
        <v/>
      </c>
      <c r="I53" s="12">
        <f>IF($B53="","",ROUND(I52+S53-AC53-AM53,2))</f>
        <v/>
      </c>
      <c r="J53" s="12">
        <f>IF($B53="","",ROUND(J52+T53-AD53-AN53,2))</f>
        <v/>
      </c>
      <c r="K53" s="12">
        <f>IF($B53="","",ROUND(K52+U53-AE53-AO53,2))</f>
        <v/>
      </c>
      <c r="L53" s="12">
        <f>IF($B53="","",ROUND(L52+V53-AF53-AP53,2))</f>
        <v/>
      </c>
      <c r="M53" s="12">
        <f>IF($B53="","",ROUND(M52+W53-AG53-AQ53,2))</f>
        <v/>
      </c>
      <c r="N53" s="12">
        <f>IF($B53="","",ROUND(N52+X53-AH53-AR53,2))</f>
        <v/>
      </c>
      <c r="O53" s="12">
        <f>IF($B53="","",ROUND(O52+Y53-AI53-AS53,2))</f>
        <v/>
      </c>
      <c r="P53" s="12">
        <f>IF($B53="","",ROUND(P52+Z53-AJ53-AT53,2))</f>
        <v/>
      </c>
      <c r="Q53" s="12">
        <f>IF($B53="","",ROUND(Q52+AA53-AK53-AU53,2))</f>
        <v/>
      </c>
      <c r="R53" s="12">
        <f>IF($B53="","",ROUND(R52+AB53-AL53-AV53,2))</f>
        <v/>
      </c>
      <c r="S53" s="12">
        <f>IF($B53="","",ROUND(I52*I$7,2))</f>
        <v/>
      </c>
      <c r="T53" s="12">
        <f>IF($B53="","",ROUND(J52*J$7,2))</f>
        <v/>
      </c>
      <c r="U53" s="12">
        <f>IF($B53="","",ROUND(K52*K$7,2))</f>
        <v/>
      </c>
      <c r="V53" s="12">
        <f>IF($B53="","",ROUND(L52*L$7,2))</f>
        <v/>
      </c>
      <c r="W53" s="12">
        <f>IF($B53="","",ROUND(M52*M$7,2))</f>
        <v/>
      </c>
      <c r="X53" s="12">
        <f>IF($B53="","",ROUND(N52*N$7,2))</f>
        <v/>
      </c>
      <c r="Y53" s="12">
        <f>IF($B53="","",ROUND(O52*O$7,2))</f>
        <v/>
      </c>
      <c r="Z53" s="12">
        <f>IF($B53="","",ROUND(P52*P$7,2))</f>
        <v/>
      </c>
      <c r="AA53" s="12">
        <f>IF($B53="","",ROUND(Q52*Q$7,2))</f>
        <v/>
      </c>
      <c r="AB53" s="12">
        <f>IF($B53="","",ROUND(R52*R$7,2))</f>
        <v/>
      </c>
      <c r="AC53" s="12">
        <f>IF($B53="","",MIN(I$8,I52+S53))</f>
        <v/>
      </c>
      <c r="AD53" s="12">
        <f>IF($B53="","",MIN(J$8,J52+T53))</f>
        <v/>
      </c>
      <c r="AE53" s="12">
        <f>IF($B53="","",MIN(K$8,K52+U53))</f>
        <v/>
      </c>
      <c r="AF53" s="12">
        <f>IF($B53="","",MIN(L$8,L52+V53))</f>
        <v/>
      </c>
      <c r="AG53" s="12">
        <f>IF($B53="","",MIN(M$8,M52+W53))</f>
        <v/>
      </c>
      <c r="AH53" s="12">
        <f>IF($B53="","",MIN(N$8,N52+X53))</f>
        <v/>
      </c>
      <c r="AI53" s="12">
        <f>IF($B53="","",MIN(O$8,O52+Y53))</f>
        <v/>
      </c>
      <c r="AJ53" s="12">
        <f>IF($B53="","",MIN(P$8,P52+Z53))</f>
        <v/>
      </c>
      <c r="AK53" s="12">
        <f>IF($B53="","",MIN(Q$8,Q52+AA53))</f>
        <v/>
      </c>
      <c r="AL53" s="12">
        <f>IF($B53="","",MIN(R$8,R52+AB53))</f>
        <v/>
      </c>
      <c r="AM53" s="12">
        <f>IF($B53="","",ROUND(MIN(I52+S53-AC53,MAX(0,Deudas!$D$8-SUM($AC53:$AL53))),2))</f>
        <v/>
      </c>
      <c r="AN53" s="12">
        <f>IF($B53="","",ROUND(MIN(J52+T53-AD53,MAX(0,Deudas!$D$8-SUM($AC53:$AL53)-SUM($AM53:AM53))),2))</f>
        <v/>
      </c>
      <c r="AO53" s="12">
        <f>IF($B53="","",ROUND(MIN(K52+U53-AE53,MAX(0,Deudas!$D$8-SUM($AC53:$AL53)-SUM($AM53:AN53))),2))</f>
        <v/>
      </c>
      <c r="AP53" s="12">
        <f>IF($B53="","",ROUND(MIN(L52+V53-AF53,MAX(0,Deudas!$D$8-SUM($AC53:$AL53)-SUM($AM53:AO53))),2))</f>
        <v/>
      </c>
      <c r="AQ53" s="12">
        <f>IF($B53="","",ROUND(MIN(M52+W53-AG53,MAX(0,Deudas!$D$8-SUM($AC53:$AL53)-SUM($AM53:AP53))),2))</f>
        <v/>
      </c>
      <c r="AR53" s="12">
        <f>IF($B53="","",ROUND(MIN(N52+X53-AH53,MAX(0,Deudas!$D$8-SUM($AC53:$AL53)-SUM($AM53:AQ53))),2))</f>
        <v/>
      </c>
      <c r="AS53" s="12">
        <f>IF($B53="","",ROUND(MIN(O52+Y53-AI53,MAX(0,Deudas!$D$8-SUM($AC53:$AL53)-SUM($AM53:AR53))),2))</f>
        <v/>
      </c>
      <c r="AT53" s="12">
        <f>IF($B53="","",ROUND(MIN(P52+Z53-AJ53,MAX(0,Deudas!$D$8-SUM($AC53:$AL53)-SUM($AM53:AS53))),2))</f>
        <v/>
      </c>
      <c r="AU53" s="12">
        <f>IF($B53="","",ROUND(MIN(Q52+AA53-AK53,MAX(0,Deudas!$D$8-SUM($AC53:$AL53)-SUM($AM53:AT53))),2))</f>
        <v/>
      </c>
      <c r="AV53" s="12">
        <f>IF($B53="","",ROUND(MIN(R52+AB53-AL53,MAX(0,Deudas!$D$8-SUM($AC53:$AL53)-SUM($AM53:AU53))),2))</f>
        <v/>
      </c>
    </row>
    <row r="54">
      <c r="B54" s="15">
        <f>IF(B53="","",IF(G53&gt;0.004,B53+1,""))</f>
        <v/>
      </c>
      <c r="C54" s="14">
        <f>IF($B54="","",EDATE(Deudas!$D$7,$B54))</f>
        <v/>
      </c>
      <c r="D54" s="12">
        <f>IF($B54="","",SUM($AC54:$AV54))</f>
        <v/>
      </c>
      <c r="E54" s="12">
        <f>IF($B54="","",SUM($S54:$AB54))</f>
        <v/>
      </c>
      <c r="F54" s="12">
        <f>IF($B54="","",D54-E54)</f>
        <v/>
      </c>
      <c r="G54" s="20">
        <f>IF($B54="","",SUM($I54:$R54))</f>
        <v/>
      </c>
      <c r="I54" s="12">
        <f>IF($B54="","",ROUND(I53+S54-AC54-AM54,2))</f>
        <v/>
      </c>
      <c r="J54" s="12">
        <f>IF($B54="","",ROUND(J53+T54-AD54-AN54,2))</f>
        <v/>
      </c>
      <c r="K54" s="12">
        <f>IF($B54="","",ROUND(K53+U54-AE54-AO54,2))</f>
        <v/>
      </c>
      <c r="L54" s="12">
        <f>IF($B54="","",ROUND(L53+V54-AF54-AP54,2))</f>
        <v/>
      </c>
      <c r="M54" s="12">
        <f>IF($B54="","",ROUND(M53+W54-AG54-AQ54,2))</f>
        <v/>
      </c>
      <c r="N54" s="12">
        <f>IF($B54="","",ROUND(N53+X54-AH54-AR54,2))</f>
        <v/>
      </c>
      <c r="O54" s="12">
        <f>IF($B54="","",ROUND(O53+Y54-AI54-AS54,2))</f>
        <v/>
      </c>
      <c r="P54" s="12">
        <f>IF($B54="","",ROUND(P53+Z54-AJ54-AT54,2))</f>
        <v/>
      </c>
      <c r="Q54" s="12">
        <f>IF($B54="","",ROUND(Q53+AA54-AK54-AU54,2))</f>
        <v/>
      </c>
      <c r="R54" s="12">
        <f>IF($B54="","",ROUND(R53+AB54-AL54-AV54,2))</f>
        <v/>
      </c>
      <c r="S54" s="12">
        <f>IF($B54="","",ROUND(I53*I$7,2))</f>
        <v/>
      </c>
      <c r="T54" s="12">
        <f>IF($B54="","",ROUND(J53*J$7,2))</f>
        <v/>
      </c>
      <c r="U54" s="12">
        <f>IF($B54="","",ROUND(K53*K$7,2))</f>
        <v/>
      </c>
      <c r="V54" s="12">
        <f>IF($B54="","",ROUND(L53*L$7,2))</f>
        <v/>
      </c>
      <c r="W54" s="12">
        <f>IF($B54="","",ROUND(M53*M$7,2))</f>
        <v/>
      </c>
      <c r="X54" s="12">
        <f>IF($B54="","",ROUND(N53*N$7,2))</f>
        <v/>
      </c>
      <c r="Y54" s="12">
        <f>IF($B54="","",ROUND(O53*O$7,2))</f>
        <v/>
      </c>
      <c r="Z54" s="12">
        <f>IF($B54="","",ROUND(P53*P$7,2))</f>
        <v/>
      </c>
      <c r="AA54" s="12">
        <f>IF($B54="","",ROUND(Q53*Q$7,2))</f>
        <v/>
      </c>
      <c r="AB54" s="12">
        <f>IF($B54="","",ROUND(R53*R$7,2))</f>
        <v/>
      </c>
      <c r="AC54" s="12">
        <f>IF($B54="","",MIN(I$8,I53+S54))</f>
        <v/>
      </c>
      <c r="AD54" s="12">
        <f>IF($B54="","",MIN(J$8,J53+T54))</f>
        <v/>
      </c>
      <c r="AE54" s="12">
        <f>IF($B54="","",MIN(K$8,K53+U54))</f>
        <v/>
      </c>
      <c r="AF54" s="12">
        <f>IF($B54="","",MIN(L$8,L53+V54))</f>
        <v/>
      </c>
      <c r="AG54" s="12">
        <f>IF($B54="","",MIN(M$8,M53+W54))</f>
        <v/>
      </c>
      <c r="AH54" s="12">
        <f>IF($B54="","",MIN(N$8,N53+X54))</f>
        <v/>
      </c>
      <c r="AI54" s="12">
        <f>IF($B54="","",MIN(O$8,O53+Y54))</f>
        <v/>
      </c>
      <c r="AJ54" s="12">
        <f>IF($B54="","",MIN(P$8,P53+Z54))</f>
        <v/>
      </c>
      <c r="AK54" s="12">
        <f>IF($B54="","",MIN(Q$8,Q53+AA54))</f>
        <v/>
      </c>
      <c r="AL54" s="12">
        <f>IF($B54="","",MIN(R$8,R53+AB54))</f>
        <v/>
      </c>
      <c r="AM54" s="12">
        <f>IF($B54="","",ROUND(MIN(I53+S54-AC54,MAX(0,Deudas!$D$8-SUM($AC54:$AL54))),2))</f>
        <v/>
      </c>
      <c r="AN54" s="12">
        <f>IF($B54="","",ROUND(MIN(J53+T54-AD54,MAX(0,Deudas!$D$8-SUM($AC54:$AL54)-SUM($AM54:AM54))),2))</f>
        <v/>
      </c>
      <c r="AO54" s="12">
        <f>IF($B54="","",ROUND(MIN(K53+U54-AE54,MAX(0,Deudas!$D$8-SUM($AC54:$AL54)-SUM($AM54:AN54))),2))</f>
        <v/>
      </c>
      <c r="AP54" s="12">
        <f>IF($B54="","",ROUND(MIN(L53+V54-AF54,MAX(0,Deudas!$D$8-SUM($AC54:$AL54)-SUM($AM54:AO54))),2))</f>
        <v/>
      </c>
      <c r="AQ54" s="12">
        <f>IF($B54="","",ROUND(MIN(M53+W54-AG54,MAX(0,Deudas!$D$8-SUM($AC54:$AL54)-SUM($AM54:AP54))),2))</f>
        <v/>
      </c>
      <c r="AR54" s="12">
        <f>IF($B54="","",ROUND(MIN(N53+X54-AH54,MAX(0,Deudas!$D$8-SUM($AC54:$AL54)-SUM($AM54:AQ54))),2))</f>
        <v/>
      </c>
      <c r="AS54" s="12">
        <f>IF($B54="","",ROUND(MIN(O53+Y54-AI54,MAX(0,Deudas!$D$8-SUM($AC54:$AL54)-SUM($AM54:AR54))),2))</f>
        <v/>
      </c>
      <c r="AT54" s="12">
        <f>IF($B54="","",ROUND(MIN(P53+Z54-AJ54,MAX(0,Deudas!$D$8-SUM($AC54:$AL54)-SUM($AM54:AS54))),2))</f>
        <v/>
      </c>
      <c r="AU54" s="12">
        <f>IF($B54="","",ROUND(MIN(Q53+AA54-AK54,MAX(0,Deudas!$D$8-SUM($AC54:$AL54)-SUM($AM54:AT54))),2))</f>
        <v/>
      </c>
      <c r="AV54" s="12">
        <f>IF($B54="","",ROUND(MIN(R53+AB54-AL54,MAX(0,Deudas!$D$8-SUM($AC54:$AL54)-SUM($AM54:AU54))),2))</f>
        <v/>
      </c>
    </row>
    <row r="55">
      <c r="B55" s="15">
        <f>IF(B54="","",IF(G54&gt;0.004,B54+1,""))</f>
        <v/>
      </c>
      <c r="C55" s="14">
        <f>IF($B55="","",EDATE(Deudas!$D$7,$B55))</f>
        <v/>
      </c>
      <c r="D55" s="12">
        <f>IF($B55="","",SUM($AC55:$AV55))</f>
        <v/>
      </c>
      <c r="E55" s="12">
        <f>IF($B55="","",SUM($S55:$AB55))</f>
        <v/>
      </c>
      <c r="F55" s="12">
        <f>IF($B55="","",D55-E55)</f>
        <v/>
      </c>
      <c r="G55" s="20">
        <f>IF($B55="","",SUM($I55:$R55))</f>
        <v/>
      </c>
      <c r="I55" s="12">
        <f>IF($B55="","",ROUND(I54+S55-AC55-AM55,2))</f>
        <v/>
      </c>
      <c r="J55" s="12">
        <f>IF($B55="","",ROUND(J54+T55-AD55-AN55,2))</f>
        <v/>
      </c>
      <c r="K55" s="12">
        <f>IF($B55="","",ROUND(K54+U55-AE55-AO55,2))</f>
        <v/>
      </c>
      <c r="L55" s="12">
        <f>IF($B55="","",ROUND(L54+V55-AF55-AP55,2))</f>
        <v/>
      </c>
      <c r="M55" s="12">
        <f>IF($B55="","",ROUND(M54+W55-AG55-AQ55,2))</f>
        <v/>
      </c>
      <c r="N55" s="12">
        <f>IF($B55="","",ROUND(N54+X55-AH55-AR55,2))</f>
        <v/>
      </c>
      <c r="O55" s="12">
        <f>IF($B55="","",ROUND(O54+Y55-AI55-AS55,2))</f>
        <v/>
      </c>
      <c r="P55" s="12">
        <f>IF($B55="","",ROUND(P54+Z55-AJ55-AT55,2))</f>
        <v/>
      </c>
      <c r="Q55" s="12">
        <f>IF($B55="","",ROUND(Q54+AA55-AK55-AU55,2))</f>
        <v/>
      </c>
      <c r="R55" s="12">
        <f>IF($B55="","",ROUND(R54+AB55-AL55-AV55,2))</f>
        <v/>
      </c>
      <c r="S55" s="12">
        <f>IF($B55="","",ROUND(I54*I$7,2))</f>
        <v/>
      </c>
      <c r="T55" s="12">
        <f>IF($B55="","",ROUND(J54*J$7,2))</f>
        <v/>
      </c>
      <c r="U55" s="12">
        <f>IF($B55="","",ROUND(K54*K$7,2))</f>
        <v/>
      </c>
      <c r="V55" s="12">
        <f>IF($B55="","",ROUND(L54*L$7,2))</f>
        <v/>
      </c>
      <c r="W55" s="12">
        <f>IF($B55="","",ROUND(M54*M$7,2))</f>
        <v/>
      </c>
      <c r="X55" s="12">
        <f>IF($B55="","",ROUND(N54*N$7,2))</f>
        <v/>
      </c>
      <c r="Y55" s="12">
        <f>IF($B55="","",ROUND(O54*O$7,2))</f>
        <v/>
      </c>
      <c r="Z55" s="12">
        <f>IF($B55="","",ROUND(P54*P$7,2))</f>
        <v/>
      </c>
      <c r="AA55" s="12">
        <f>IF($B55="","",ROUND(Q54*Q$7,2))</f>
        <v/>
      </c>
      <c r="AB55" s="12">
        <f>IF($B55="","",ROUND(R54*R$7,2))</f>
        <v/>
      </c>
      <c r="AC55" s="12">
        <f>IF($B55="","",MIN(I$8,I54+S55))</f>
        <v/>
      </c>
      <c r="AD55" s="12">
        <f>IF($B55="","",MIN(J$8,J54+T55))</f>
        <v/>
      </c>
      <c r="AE55" s="12">
        <f>IF($B55="","",MIN(K$8,K54+U55))</f>
        <v/>
      </c>
      <c r="AF55" s="12">
        <f>IF($B55="","",MIN(L$8,L54+V55))</f>
        <v/>
      </c>
      <c r="AG55" s="12">
        <f>IF($B55="","",MIN(M$8,M54+W55))</f>
        <v/>
      </c>
      <c r="AH55" s="12">
        <f>IF($B55="","",MIN(N$8,N54+X55))</f>
        <v/>
      </c>
      <c r="AI55" s="12">
        <f>IF($B55="","",MIN(O$8,O54+Y55))</f>
        <v/>
      </c>
      <c r="AJ55" s="12">
        <f>IF($B55="","",MIN(P$8,P54+Z55))</f>
        <v/>
      </c>
      <c r="AK55" s="12">
        <f>IF($B55="","",MIN(Q$8,Q54+AA55))</f>
        <v/>
      </c>
      <c r="AL55" s="12">
        <f>IF($B55="","",MIN(R$8,R54+AB55))</f>
        <v/>
      </c>
      <c r="AM55" s="12">
        <f>IF($B55="","",ROUND(MIN(I54+S55-AC55,MAX(0,Deudas!$D$8-SUM($AC55:$AL55))),2))</f>
        <v/>
      </c>
      <c r="AN55" s="12">
        <f>IF($B55="","",ROUND(MIN(J54+T55-AD55,MAX(0,Deudas!$D$8-SUM($AC55:$AL55)-SUM($AM55:AM55))),2))</f>
        <v/>
      </c>
      <c r="AO55" s="12">
        <f>IF($B55="","",ROUND(MIN(K54+U55-AE55,MAX(0,Deudas!$D$8-SUM($AC55:$AL55)-SUM($AM55:AN55))),2))</f>
        <v/>
      </c>
      <c r="AP55" s="12">
        <f>IF($B55="","",ROUND(MIN(L54+V55-AF55,MAX(0,Deudas!$D$8-SUM($AC55:$AL55)-SUM($AM55:AO55))),2))</f>
        <v/>
      </c>
      <c r="AQ55" s="12">
        <f>IF($B55="","",ROUND(MIN(M54+W55-AG55,MAX(0,Deudas!$D$8-SUM($AC55:$AL55)-SUM($AM55:AP55))),2))</f>
        <v/>
      </c>
      <c r="AR55" s="12">
        <f>IF($B55="","",ROUND(MIN(N54+X55-AH55,MAX(0,Deudas!$D$8-SUM($AC55:$AL55)-SUM($AM55:AQ55))),2))</f>
        <v/>
      </c>
      <c r="AS55" s="12">
        <f>IF($B55="","",ROUND(MIN(O54+Y55-AI55,MAX(0,Deudas!$D$8-SUM($AC55:$AL55)-SUM($AM55:AR55))),2))</f>
        <v/>
      </c>
      <c r="AT55" s="12">
        <f>IF($B55="","",ROUND(MIN(P54+Z55-AJ55,MAX(0,Deudas!$D$8-SUM($AC55:$AL55)-SUM($AM55:AS55))),2))</f>
        <v/>
      </c>
      <c r="AU55" s="12">
        <f>IF($B55="","",ROUND(MIN(Q54+AA55-AK55,MAX(0,Deudas!$D$8-SUM($AC55:$AL55)-SUM($AM55:AT55))),2))</f>
        <v/>
      </c>
      <c r="AV55" s="12">
        <f>IF($B55="","",ROUND(MIN(R54+AB55-AL55,MAX(0,Deudas!$D$8-SUM($AC55:$AL55)-SUM($AM55:AU55))),2))</f>
        <v/>
      </c>
    </row>
    <row r="56">
      <c r="B56" s="15">
        <f>IF(B55="","",IF(G55&gt;0.004,B55+1,""))</f>
        <v/>
      </c>
      <c r="C56" s="14">
        <f>IF($B56="","",EDATE(Deudas!$D$7,$B56))</f>
        <v/>
      </c>
      <c r="D56" s="12">
        <f>IF($B56="","",SUM($AC56:$AV56))</f>
        <v/>
      </c>
      <c r="E56" s="12">
        <f>IF($B56="","",SUM($S56:$AB56))</f>
        <v/>
      </c>
      <c r="F56" s="12">
        <f>IF($B56="","",D56-E56)</f>
        <v/>
      </c>
      <c r="G56" s="20">
        <f>IF($B56="","",SUM($I56:$R56))</f>
        <v/>
      </c>
      <c r="I56" s="12">
        <f>IF($B56="","",ROUND(I55+S56-AC56-AM56,2))</f>
        <v/>
      </c>
      <c r="J56" s="12">
        <f>IF($B56="","",ROUND(J55+T56-AD56-AN56,2))</f>
        <v/>
      </c>
      <c r="K56" s="12">
        <f>IF($B56="","",ROUND(K55+U56-AE56-AO56,2))</f>
        <v/>
      </c>
      <c r="L56" s="12">
        <f>IF($B56="","",ROUND(L55+V56-AF56-AP56,2))</f>
        <v/>
      </c>
      <c r="M56" s="12">
        <f>IF($B56="","",ROUND(M55+W56-AG56-AQ56,2))</f>
        <v/>
      </c>
      <c r="N56" s="12">
        <f>IF($B56="","",ROUND(N55+X56-AH56-AR56,2))</f>
        <v/>
      </c>
      <c r="O56" s="12">
        <f>IF($B56="","",ROUND(O55+Y56-AI56-AS56,2))</f>
        <v/>
      </c>
      <c r="P56" s="12">
        <f>IF($B56="","",ROUND(P55+Z56-AJ56-AT56,2))</f>
        <v/>
      </c>
      <c r="Q56" s="12">
        <f>IF($B56="","",ROUND(Q55+AA56-AK56-AU56,2))</f>
        <v/>
      </c>
      <c r="R56" s="12">
        <f>IF($B56="","",ROUND(R55+AB56-AL56-AV56,2))</f>
        <v/>
      </c>
      <c r="S56" s="12">
        <f>IF($B56="","",ROUND(I55*I$7,2))</f>
        <v/>
      </c>
      <c r="T56" s="12">
        <f>IF($B56="","",ROUND(J55*J$7,2))</f>
        <v/>
      </c>
      <c r="U56" s="12">
        <f>IF($B56="","",ROUND(K55*K$7,2))</f>
        <v/>
      </c>
      <c r="V56" s="12">
        <f>IF($B56="","",ROUND(L55*L$7,2))</f>
        <v/>
      </c>
      <c r="W56" s="12">
        <f>IF($B56="","",ROUND(M55*M$7,2))</f>
        <v/>
      </c>
      <c r="X56" s="12">
        <f>IF($B56="","",ROUND(N55*N$7,2))</f>
        <v/>
      </c>
      <c r="Y56" s="12">
        <f>IF($B56="","",ROUND(O55*O$7,2))</f>
        <v/>
      </c>
      <c r="Z56" s="12">
        <f>IF($B56="","",ROUND(P55*P$7,2))</f>
        <v/>
      </c>
      <c r="AA56" s="12">
        <f>IF($B56="","",ROUND(Q55*Q$7,2))</f>
        <v/>
      </c>
      <c r="AB56" s="12">
        <f>IF($B56="","",ROUND(R55*R$7,2))</f>
        <v/>
      </c>
      <c r="AC56" s="12">
        <f>IF($B56="","",MIN(I$8,I55+S56))</f>
        <v/>
      </c>
      <c r="AD56" s="12">
        <f>IF($B56="","",MIN(J$8,J55+T56))</f>
        <v/>
      </c>
      <c r="AE56" s="12">
        <f>IF($B56="","",MIN(K$8,K55+U56))</f>
        <v/>
      </c>
      <c r="AF56" s="12">
        <f>IF($B56="","",MIN(L$8,L55+V56))</f>
        <v/>
      </c>
      <c r="AG56" s="12">
        <f>IF($B56="","",MIN(M$8,M55+W56))</f>
        <v/>
      </c>
      <c r="AH56" s="12">
        <f>IF($B56="","",MIN(N$8,N55+X56))</f>
        <v/>
      </c>
      <c r="AI56" s="12">
        <f>IF($B56="","",MIN(O$8,O55+Y56))</f>
        <v/>
      </c>
      <c r="AJ56" s="12">
        <f>IF($B56="","",MIN(P$8,P55+Z56))</f>
        <v/>
      </c>
      <c r="AK56" s="12">
        <f>IF($B56="","",MIN(Q$8,Q55+AA56))</f>
        <v/>
      </c>
      <c r="AL56" s="12">
        <f>IF($B56="","",MIN(R$8,R55+AB56))</f>
        <v/>
      </c>
      <c r="AM56" s="12">
        <f>IF($B56="","",ROUND(MIN(I55+S56-AC56,MAX(0,Deudas!$D$8-SUM($AC56:$AL56))),2))</f>
        <v/>
      </c>
      <c r="AN56" s="12">
        <f>IF($B56="","",ROUND(MIN(J55+T56-AD56,MAX(0,Deudas!$D$8-SUM($AC56:$AL56)-SUM($AM56:AM56))),2))</f>
        <v/>
      </c>
      <c r="AO56" s="12">
        <f>IF($B56="","",ROUND(MIN(K55+U56-AE56,MAX(0,Deudas!$D$8-SUM($AC56:$AL56)-SUM($AM56:AN56))),2))</f>
        <v/>
      </c>
      <c r="AP56" s="12">
        <f>IF($B56="","",ROUND(MIN(L55+V56-AF56,MAX(0,Deudas!$D$8-SUM($AC56:$AL56)-SUM($AM56:AO56))),2))</f>
        <v/>
      </c>
      <c r="AQ56" s="12">
        <f>IF($B56="","",ROUND(MIN(M55+W56-AG56,MAX(0,Deudas!$D$8-SUM($AC56:$AL56)-SUM($AM56:AP56))),2))</f>
        <v/>
      </c>
      <c r="AR56" s="12">
        <f>IF($B56="","",ROUND(MIN(N55+X56-AH56,MAX(0,Deudas!$D$8-SUM($AC56:$AL56)-SUM($AM56:AQ56))),2))</f>
        <v/>
      </c>
      <c r="AS56" s="12">
        <f>IF($B56="","",ROUND(MIN(O55+Y56-AI56,MAX(0,Deudas!$D$8-SUM($AC56:$AL56)-SUM($AM56:AR56))),2))</f>
        <v/>
      </c>
      <c r="AT56" s="12">
        <f>IF($B56="","",ROUND(MIN(P55+Z56-AJ56,MAX(0,Deudas!$D$8-SUM($AC56:$AL56)-SUM($AM56:AS56))),2))</f>
        <v/>
      </c>
      <c r="AU56" s="12">
        <f>IF($B56="","",ROUND(MIN(Q55+AA56-AK56,MAX(0,Deudas!$D$8-SUM($AC56:$AL56)-SUM($AM56:AT56))),2))</f>
        <v/>
      </c>
      <c r="AV56" s="12">
        <f>IF($B56="","",ROUND(MIN(R55+AB56-AL56,MAX(0,Deudas!$D$8-SUM($AC56:$AL56)-SUM($AM56:AU56))),2))</f>
        <v/>
      </c>
    </row>
    <row r="57">
      <c r="B57" s="15">
        <f>IF(B56="","",IF(G56&gt;0.004,B56+1,""))</f>
        <v/>
      </c>
      <c r="C57" s="14">
        <f>IF($B57="","",EDATE(Deudas!$D$7,$B57))</f>
        <v/>
      </c>
      <c r="D57" s="12">
        <f>IF($B57="","",SUM($AC57:$AV57))</f>
        <v/>
      </c>
      <c r="E57" s="12">
        <f>IF($B57="","",SUM($S57:$AB57))</f>
        <v/>
      </c>
      <c r="F57" s="12">
        <f>IF($B57="","",D57-E57)</f>
        <v/>
      </c>
      <c r="G57" s="20">
        <f>IF($B57="","",SUM($I57:$R57))</f>
        <v/>
      </c>
      <c r="I57" s="12">
        <f>IF($B57="","",ROUND(I56+S57-AC57-AM57,2))</f>
        <v/>
      </c>
      <c r="J57" s="12">
        <f>IF($B57="","",ROUND(J56+T57-AD57-AN57,2))</f>
        <v/>
      </c>
      <c r="K57" s="12">
        <f>IF($B57="","",ROUND(K56+U57-AE57-AO57,2))</f>
        <v/>
      </c>
      <c r="L57" s="12">
        <f>IF($B57="","",ROUND(L56+V57-AF57-AP57,2))</f>
        <v/>
      </c>
      <c r="M57" s="12">
        <f>IF($B57="","",ROUND(M56+W57-AG57-AQ57,2))</f>
        <v/>
      </c>
      <c r="N57" s="12">
        <f>IF($B57="","",ROUND(N56+X57-AH57-AR57,2))</f>
        <v/>
      </c>
      <c r="O57" s="12">
        <f>IF($B57="","",ROUND(O56+Y57-AI57-AS57,2))</f>
        <v/>
      </c>
      <c r="P57" s="12">
        <f>IF($B57="","",ROUND(P56+Z57-AJ57-AT57,2))</f>
        <v/>
      </c>
      <c r="Q57" s="12">
        <f>IF($B57="","",ROUND(Q56+AA57-AK57-AU57,2))</f>
        <v/>
      </c>
      <c r="R57" s="12">
        <f>IF($B57="","",ROUND(R56+AB57-AL57-AV57,2))</f>
        <v/>
      </c>
      <c r="S57" s="12">
        <f>IF($B57="","",ROUND(I56*I$7,2))</f>
        <v/>
      </c>
      <c r="T57" s="12">
        <f>IF($B57="","",ROUND(J56*J$7,2))</f>
        <v/>
      </c>
      <c r="U57" s="12">
        <f>IF($B57="","",ROUND(K56*K$7,2))</f>
        <v/>
      </c>
      <c r="V57" s="12">
        <f>IF($B57="","",ROUND(L56*L$7,2))</f>
        <v/>
      </c>
      <c r="W57" s="12">
        <f>IF($B57="","",ROUND(M56*M$7,2))</f>
        <v/>
      </c>
      <c r="X57" s="12">
        <f>IF($B57="","",ROUND(N56*N$7,2))</f>
        <v/>
      </c>
      <c r="Y57" s="12">
        <f>IF($B57="","",ROUND(O56*O$7,2))</f>
        <v/>
      </c>
      <c r="Z57" s="12">
        <f>IF($B57="","",ROUND(P56*P$7,2))</f>
        <v/>
      </c>
      <c r="AA57" s="12">
        <f>IF($B57="","",ROUND(Q56*Q$7,2))</f>
        <v/>
      </c>
      <c r="AB57" s="12">
        <f>IF($B57="","",ROUND(R56*R$7,2))</f>
        <v/>
      </c>
      <c r="AC57" s="12">
        <f>IF($B57="","",MIN(I$8,I56+S57))</f>
        <v/>
      </c>
      <c r="AD57" s="12">
        <f>IF($B57="","",MIN(J$8,J56+T57))</f>
        <v/>
      </c>
      <c r="AE57" s="12">
        <f>IF($B57="","",MIN(K$8,K56+U57))</f>
        <v/>
      </c>
      <c r="AF57" s="12">
        <f>IF($B57="","",MIN(L$8,L56+V57))</f>
        <v/>
      </c>
      <c r="AG57" s="12">
        <f>IF($B57="","",MIN(M$8,M56+W57))</f>
        <v/>
      </c>
      <c r="AH57" s="12">
        <f>IF($B57="","",MIN(N$8,N56+X57))</f>
        <v/>
      </c>
      <c r="AI57" s="12">
        <f>IF($B57="","",MIN(O$8,O56+Y57))</f>
        <v/>
      </c>
      <c r="AJ57" s="12">
        <f>IF($B57="","",MIN(P$8,P56+Z57))</f>
        <v/>
      </c>
      <c r="AK57" s="12">
        <f>IF($B57="","",MIN(Q$8,Q56+AA57))</f>
        <v/>
      </c>
      <c r="AL57" s="12">
        <f>IF($B57="","",MIN(R$8,R56+AB57))</f>
        <v/>
      </c>
      <c r="AM57" s="12">
        <f>IF($B57="","",ROUND(MIN(I56+S57-AC57,MAX(0,Deudas!$D$8-SUM($AC57:$AL57))),2))</f>
        <v/>
      </c>
      <c r="AN57" s="12">
        <f>IF($B57="","",ROUND(MIN(J56+T57-AD57,MAX(0,Deudas!$D$8-SUM($AC57:$AL57)-SUM($AM57:AM57))),2))</f>
        <v/>
      </c>
      <c r="AO57" s="12">
        <f>IF($B57="","",ROUND(MIN(K56+U57-AE57,MAX(0,Deudas!$D$8-SUM($AC57:$AL57)-SUM($AM57:AN57))),2))</f>
        <v/>
      </c>
      <c r="AP57" s="12">
        <f>IF($B57="","",ROUND(MIN(L56+V57-AF57,MAX(0,Deudas!$D$8-SUM($AC57:$AL57)-SUM($AM57:AO57))),2))</f>
        <v/>
      </c>
      <c r="AQ57" s="12">
        <f>IF($B57="","",ROUND(MIN(M56+W57-AG57,MAX(0,Deudas!$D$8-SUM($AC57:$AL57)-SUM($AM57:AP57))),2))</f>
        <v/>
      </c>
      <c r="AR57" s="12">
        <f>IF($B57="","",ROUND(MIN(N56+X57-AH57,MAX(0,Deudas!$D$8-SUM($AC57:$AL57)-SUM($AM57:AQ57))),2))</f>
        <v/>
      </c>
      <c r="AS57" s="12">
        <f>IF($B57="","",ROUND(MIN(O56+Y57-AI57,MAX(0,Deudas!$D$8-SUM($AC57:$AL57)-SUM($AM57:AR57))),2))</f>
        <v/>
      </c>
      <c r="AT57" s="12">
        <f>IF($B57="","",ROUND(MIN(P56+Z57-AJ57,MAX(0,Deudas!$D$8-SUM($AC57:$AL57)-SUM($AM57:AS57))),2))</f>
        <v/>
      </c>
      <c r="AU57" s="12">
        <f>IF($B57="","",ROUND(MIN(Q56+AA57-AK57,MAX(0,Deudas!$D$8-SUM($AC57:$AL57)-SUM($AM57:AT57))),2))</f>
        <v/>
      </c>
      <c r="AV57" s="12">
        <f>IF($B57="","",ROUND(MIN(R56+AB57-AL57,MAX(0,Deudas!$D$8-SUM($AC57:$AL57)-SUM($AM57:AU57))),2))</f>
        <v/>
      </c>
    </row>
    <row r="58">
      <c r="B58" s="15">
        <f>IF(B57="","",IF(G57&gt;0.004,B57+1,""))</f>
        <v/>
      </c>
      <c r="C58" s="14">
        <f>IF($B58="","",EDATE(Deudas!$D$7,$B58))</f>
        <v/>
      </c>
      <c r="D58" s="12">
        <f>IF($B58="","",SUM($AC58:$AV58))</f>
        <v/>
      </c>
      <c r="E58" s="12">
        <f>IF($B58="","",SUM($S58:$AB58))</f>
        <v/>
      </c>
      <c r="F58" s="12">
        <f>IF($B58="","",D58-E58)</f>
        <v/>
      </c>
      <c r="G58" s="20">
        <f>IF($B58="","",SUM($I58:$R58))</f>
        <v/>
      </c>
      <c r="I58" s="12">
        <f>IF($B58="","",ROUND(I57+S58-AC58-AM58,2))</f>
        <v/>
      </c>
      <c r="J58" s="12">
        <f>IF($B58="","",ROUND(J57+T58-AD58-AN58,2))</f>
        <v/>
      </c>
      <c r="K58" s="12">
        <f>IF($B58="","",ROUND(K57+U58-AE58-AO58,2))</f>
        <v/>
      </c>
      <c r="L58" s="12">
        <f>IF($B58="","",ROUND(L57+V58-AF58-AP58,2))</f>
        <v/>
      </c>
      <c r="M58" s="12">
        <f>IF($B58="","",ROUND(M57+W58-AG58-AQ58,2))</f>
        <v/>
      </c>
      <c r="N58" s="12">
        <f>IF($B58="","",ROUND(N57+X58-AH58-AR58,2))</f>
        <v/>
      </c>
      <c r="O58" s="12">
        <f>IF($B58="","",ROUND(O57+Y58-AI58-AS58,2))</f>
        <v/>
      </c>
      <c r="P58" s="12">
        <f>IF($B58="","",ROUND(P57+Z58-AJ58-AT58,2))</f>
        <v/>
      </c>
      <c r="Q58" s="12">
        <f>IF($B58="","",ROUND(Q57+AA58-AK58-AU58,2))</f>
        <v/>
      </c>
      <c r="R58" s="12">
        <f>IF($B58="","",ROUND(R57+AB58-AL58-AV58,2))</f>
        <v/>
      </c>
      <c r="S58" s="12">
        <f>IF($B58="","",ROUND(I57*I$7,2))</f>
        <v/>
      </c>
      <c r="T58" s="12">
        <f>IF($B58="","",ROUND(J57*J$7,2))</f>
        <v/>
      </c>
      <c r="U58" s="12">
        <f>IF($B58="","",ROUND(K57*K$7,2))</f>
        <v/>
      </c>
      <c r="V58" s="12">
        <f>IF($B58="","",ROUND(L57*L$7,2))</f>
        <v/>
      </c>
      <c r="W58" s="12">
        <f>IF($B58="","",ROUND(M57*M$7,2))</f>
        <v/>
      </c>
      <c r="X58" s="12">
        <f>IF($B58="","",ROUND(N57*N$7,2))</f>
        <v/>
      </c>
      <c r="Y58" s="12">
        <f>IF($B58="","",ROUND(O57*O$7,2))</f>
        <v/>
      </c>
      <c r="Z58" s="12">
        <f>IF($B58="","",ROUND(P57*P$7,2))</f>
        <v/>
      </c>
      <c r="AA58" s="12">
        <f>IF($B58="","",ROUND(Q57*Q$7,2))</f>
        <v/>
      </c>
      <c r="AB58" s="12">
        <f>IF($B58="","",ROUND(R57*R$7,2))</f>
        <v/>
      </c>
      <c r="AC58" s="12">
        <f>IF($B58="","",MIN(I$8,I57+S58))</f>
        <v/>
      </c>
      <c r="AD58" s="12">
        <f>IF($B58="","",MIN(J$8,J57+T58))</f>
        <v/>
      </c>
      <c r="AE58" s="12">
        <f>IF($B58="","",MIN(K$8,K57+U58))</f>
        <v/>
      </c>
      <c r="AF58" s="12">
        <f>IF($B58="","",MIN(L$8,L57+V58))</f>
        <v/>
      </c>
      <c r="AG58" s="12">
        <f>IF($B58="","",MIN(M$8,M57+W58))</f>
        <v/>
      </c>
      <c r="AH58" s="12">
        <f>IF($B58="","",MIN(N$8,N57+X58))</f>
        <v/>
      </c>
      <c r="AI58" s="12">
        <f>IF($B58="","",MIN(O$8,O57+Y58))</f>
        <v/>
      </c>
      <c r="AJ58" s="12">
        <f>IF($B58="","",MIN(P$8,P57+Z58))</f>
        <v/>
      </c>
      <c r="AK58" s="12">
        <f>IF($B58="","",MIN(Q$8,Q57+AA58))</f>
        <v/>
      </c>
      <c r="AL58" s="12">
        <f>IF($B58="","",MIN(R$8,R57+AB58))</f>
        <v/>
      </c>
      <c r="AM58" s="12">
        <f>IF($B58="","",ROUND(MIN(I57+S58-AC58,MAX(0,Deudas!$D$8-SUM($AC58:$AL58))),2))</f>
        <v/>
      </c>
      <c r="AN58" s="12">
        <f>IF($B58="","",ROUND(MIN(J57+T58-AD58,MAX(0,Deudas!$D$8-SUM($AC58:$AL58)-SUM($AM58:AM58))),2))</f>
        <v/>
      </c>
      <c r="AO58" s="12">
        <f>IF($B58="","",ROUND(MIN(K57+U58-AE58,MAX(0,Deudas!$D$8-SUM($AC58:$AL58)-SUM($AM58:AN58))),2))</f>
        <v/>
      </c>
      <c r="AP58" s="12">
        <f>IF($B58="","",ROUND(MIN(L57+V58-AF58,MAX(0,Deudas!$D$8-SUM($AC58:$AL58)-SUM($AM58:AO58))),2))</f>
        <v/>
      </c>
      <c r="AQ58" s="12">
        <f>IF($B58="","",ROUND(MIN(M57+W58-AG58,MAX(0,Deudas!$D$8-SUM($AC58:$AL58)-SUM($AM58:AP58))),2))</f>
        <v/>
      </c>
      <c r="AR58" s="12">
        <f>IF($B58="","",ROUND(MIN(N57+X58-AH58,MAX(0,Deudas!$D$8-SUM($AC58:$AL58)-SUM($AM58:AQ58))),2))</f>
        <v/>
      </c>
      <c r="AS58" s="12">
        <f>IF($B58="","",ROUND(MIN(O57+Y58-AI58,MAX(0,Deudas!$D$8-SUM($AC58:$AL58)-SUM($AM58:AR58))),2))</f>
        <v/>
      </c>
      <c r="AT58" s="12">
        <f>IF($B58="","",ROUND(MIN(P57+Z58-AJ58,MAX(0,Deudas!$D$8-SUM($AC58:$AL58)-SUM($AM58:AS58))),2))</f>
        <v/>
      </c>
      <c r="AU58" s="12">
        <f>IF($B58="","",ROUND(MIN(Q57+AA58-AK58,MAX(0,Deudas!$D$8-SUM($AC58:$AL58)-SUM($AM58:AT58))),2))</f>
        <v/>
      </c>
      <c r="AV58" s="12">
        <f>IF($B58="","",ROUND(MIN(R57+AB58-AL58,MAX(0,Deudas!$D$8-SUM($AC58:$AL58)-SUM($AM58:AU58))),2))</f>
        <v/>
      </c>
    </row>
    <row r="59">
      <c r="B59" s="15">
        <f>IF(B58="","",IF(G58&gt;0.004,B58+1,""))</f>
        <v/>
      </c>
      <c r="C59" s="14">
        <f>IF($B59="","",EDATE(Deudas!$D$7,$B59))</f>
        <v/>
      </c>
      <c r="D59" s="12">
        <f>IF($B59="","",SUM($AC59:$AV59))</f>
        <v/>
      </c>
      <c r="E59" s="12">
        <f>IF($B59="","",SUM($S59:$AB59))</f>
        <v/>
      </c>
      <c r="F59" s="12">
        <f>IF($B59="","",D59-E59)</f>
        <v/>
      </c>
      <c r="G59" s="20">
        <f>IF($B59="","",SUM($I59:$R59))</f>
        <v/>
      </c>
      <c r="I59" s="12">
        <f>IF($B59="","",ROUND(I58+S59-AC59-AM59,2))</f>
        <v/>
      </c>
      <c r="J59" s="12">
        <f>IF($B59="","",ROUND(J58+T59-AD59-AN59,2))</f>
        <v/>
      </c>
      <c r="K59" s="12">
        <f>IF($B59="","",ROUND(K58+U59-AE59-AO59,2))</f>
        <v/>
      </c>
      <c r="L59" s="12">
        <f>IF($B59="","",ROUND(L58+V59-AF59-AP59,2))</f>
        <v/>
      </c>
      <c r="M59" s="12">
        <f>IF($B59="","",ROUND(M58+W59-AG59-AQ59,2))</f>
        <v/>
      </c>
      <c r="N59" s="12">
        <f>IF($B59="","",ROUND(N58+X59-AH59-AR59,2))</f>
        <v/>
      </c>
      <c r="O59" s="12">
        <f>IF($B59="","",ROUND(O58+Y59-AI59-AS59,2))</f>
        <v/>
      </c>
      <c r="P59" s="12">
        <f>IF($B59="","",ROUND(P58+Z59-AJ59-AT59,2))</f>
        <v/>
      </c>
      <c r="Q59" s="12">
        <f>IF($B59="","",ROUND(Q58+AA59-AK59-AU59,2))</f>
        <v/>
      </c>
      <c r="R59" s="12">
        <f>IF($B59="","",ROUND(R58+AB59-AL59-AV59,2))</f>
        <v/>
      </c>
      <c r="S59" s="12">
        <f>IF($B59="","",ROUND(I58*I$7,2))</f>
        <v/>
      </c>
      <c r="T59" s="12">
        <f>IF($B59="","",ROUND(J58*J$7,2))</f>
        <v/>
      </c>
      <c r="U59" s="12">
        <f>IF($B59="","",ROUND(K58*K$7,2))</f>
        <v/>
      </c>
      <c r="V59" s="12">
        <f>IF($B59="","",ROUND(L58*L$7,2))</f>
        <v/>
      </c>
      <c r="W59" s="12">
        <f>IF($B59="","",ROUND(M58*M$7,2))</f>
        <v/>
      </c>
      <c r="X59" s="12">
        <f>IF($B59="","",ROUND(N58*N$7,2))</f>
        <v/>
      </c>
      <c r="Y59" s="12">
        <f>IF($B59="","",ROUND(O58*O$7,2))</f>
        <v/>
      </c>
      <c r="Z59" s="12">
        <f>IF($B59="","",ROUND(P58*P$7,2))</f>
        <v/>
      </c>
      <c r="AA59" s="12">
        <f>IF($B59="","",ROUND(Q58*Q$7,2))</f>
        <v/>
      </c>
      <c r="AB59" s="12">
        <f>IF($B59="","",ROUND(R58*R$7,2))</f>
        <v/>
      </c>
      <c r="AC59" s="12">
        <f>IF($B59="","",MIN(I$8,I58+S59))</f>
        <v/>
      </c>
      <c r="AD59" s="12">
        <f>IF($B59="","",MIN(J$8,J58+T59))</f>
        <v/>
      </c>
      <c r="AE59" s="12">
        <f>IF($B59="","",MIN(K$8,K58+U59))</f>
        <v/>
      </c>
      <c r="AF59" s="12">
        <f>IF($B59="","",MIN(L$8,L58+V59))</f>
        <v/>
      </c>
      <c r="AG59" s="12">
        <f>IF($B59="","",MIN(M$8,M58+W59))</f>
        <v/>
      </c>
      <c r="AH59" s="12">
        <f>IF($B59="","",MIN(N$8,N58+X59))</f>
        <v/>
      </c>
      <c r="AI59" s="12">
        <f>IF($B59="","",MIN(O$8,O58+Y59))</f>
        <v/>
      </c>
      <c r="AJ59" s="12">
        <f>IF($B59="","",MIN(P$8,P58+Z59))</f>
        <v/>
      </c>
      <c r="AK59" s="12">
        <f>IF($B59="","",MIN(Q$8,Q58+AA59))</f>
        <v/>
      </c>
      <c r="AL59" s="12">
        <f>IF($B59="","",MIN(R$8,R58+AB59))</f>
        <v/>
      </c>
      <c r="AM59" s="12">
        <f>IF($B59="","",ROUND(MIN(I58+S59-AC59,MAX(0,Deudas!$D$8-SUM($AC59:$AL59))),2))</f>
        <v/>
      </c>
      <c r="AN59" s="12">
        <f>IF($B59="","",ROUND(MIN(J58+T59-AD59,MAX(0,Deudas!$D$8-SUM($AC59:$AL59)-SUM($AM59:AM59))),2))</f>
        <v/>
      </c>
      <c r="AO59" s="12">
        <f>IF($B59="","",ROUND(MIN(K58+U59-AE59,MAX(0,Deudas!$D$8-SUM($AC59:$AL59)-SUM($AM59:AN59))),2))</f>
        <v/>
      </c>
      <c r="AP59" s="12">
        <f>IF($B59="","",ROUND(MIN(L58+V59-AF59,MAX(0,Deudas!$D$8-SUM($AC59:$AL59)-SUM($AM59:AO59))),2))</f>
        <v/>
      </c>
      <c r="AQ59" s="12">
        <f>IF($B59="","",ROUND(MIN(M58+W59-AG59,MAX(0,Deudas!$D$8-SUM($AC59:$AL59)-SUM($AM59:AP59))),2))</f>
        <v/>
      </c>
      <c r="AR59" s="12">
        <f>IF($B59="","",ROUND(MIN(N58+X59-AH59,MAX(0,Deudas!$D$8-SUM($AC59:$AL59)-SUM($AM59:AQ59))),2))</f>
        <v/>
      </c>
      <c r="AS59" s="12">
        <f>IF($B59="","",ROUND(MIN(O58+Y59-AI59,MAX(0,Deudas!$D$8-SUM($AC59:$AL59)-SUM($AM59:AR59))),2))</f>
        <v/>
      </c>
      <c r="AT59" s="12">
        <f>IF($B59="","",ROUND(MIN(P58+Z59-AJ59,MAX(0,Deudas!$D$8-SUM($AC59:$AL59)-SUM($AM59:AS59))),2))</f>
        <v/>
      </c>
      <c r="AU59" s="12">
        <f>IF($B59="","",ROUND(MIN(Q58+AA59-AK59,MAX(0,Deudas!$D$8-SUM($AC59:$AL59)-SUM($AM59:AT59))),2))</f>
        <v/>
      </c>
      <c r="AV59" s="12">
        <f>IF($B59="","",ROUND(MIN(R58+AB59-AL59,MAX(0,Deudas!$D$8-SUM($AC59:$AL59)-SUM($AM59:AU59))),2))</f>
        <v/>
      </c>
    </row>
    <row r="60">
      <c r="B60" s="15">
        <f>IF(B59="","",IF(G59&gt;0.004,B59+1,""))</f>
        <v/>
      </c>
      <c r="C60" s="14">
        <f>IF($B60="","",EDATE(Deudas!$D$7,$B60))</f>
        <v/>
      </c>
      <c r="D60" s="12">
        <f>IF($B60="","",SUM($AC60:$AV60))</f>
        <v/>
      </c>
      <c r="E60" s="12">
        <f>IF($B60="","",SUM($S60:$AB60))</f>
        <v/>
      </c>
      <c r="F60" s="12">
        <f>IF($B60="","",D60-E60)</f>
        <v/>
      </c>
      <c r="G60" s="20">
        <f>IF($B60="","",SUM($I60:$R60))</f>
        <v/>
      </c>
      <c r="I60" s="12">
        <f>IF($B60="","",ROUND(I59+S60-AC60-AM60,2))</f>
        <v/>
      </c>
      <c r="J60" s="12">
        <f>IF($B60="","",ROUND(J59+T60-AD60-AN60,2))</f>
        <v/>
      </c>
      <c r="K60" s="12">
        <f>IF($B60="","",ROUND(K59+U60-AE60-AO60,2))</f>
        <v/>
      </c>
      <c r="L60" s="12">
        <f>IF($B60="","",ROUND(L59+V60-AF60-AP60,2))</f>
        <v/>
      </c>
      <c r="M60" s="12">
        <f>IF($B60="","",ROUND(M59+W60-AG60-AQ60,2))</f>
        <v/>
      </c>
      <c r="N60" s="12">
        <f>IF($B60="","",ROUND(N59+X60-AH60-AR60,2))</f>
        <v/>
      </c>
      <c r="O60" s="12">
        <f>IF($B60="","",ROUND(O59+Y60-AI60-AS60,2))</f>
        <v/>
      </c>
      <c r="P60" s="12">
        <f>IF($B60="","",ROUND(P59+Z60-AJ60-AT60,2))</f>
        <v/>
      </c>
      <c r="Q60" s="12">
        <f>IF($B60="","",ROUND(Q59+AA60-AK60-AU60,2))</f>
        <v/>
      </c>
      <c r="R60" s="12">
        <f>IF($B60="","",ROUND(R59+AB60-AL60-AV60,2))</f>
        <v/>
      </c>
      <c r="S60" s="12">
        <f>IF($B60="","",ROUND(I59*I$7,2))</f>
        <v/>
      </c>
      <c r="T60" s="12">
        <f>IF($B60="","",ROUND(J59*J$7,2))</f>
        <v/>
      </c>
      <c r="U60" s="12">
        <f>IF($B60="","",ROUND(K59*K$7,2))</f>
        <v/>
      </c>
      <c r="V60" s="12">
        <f>IF($B60="","",ROUND(L59*L$7,2))</f>
        <v/>
      </c>
      <c r="W60" s="12">
        <f>IF($B60="","",ROUND(M59*M$7,2))</f>
        <v/>
      </c>
      <c r="X60" s="12">
        <f>IF($B60="","",ROUND(N59*N$7,2))</f>
        <v/>
      </c>
      <c r="Y60" s="12">
        <f>IF($B60="","",ROUND(O59*O$7,2))</f>
        <v/>
      </c>
      <c r="Z60" s="12">
        <f>IF($B60="","",ROUND(P59*P$7,2))</f>
        <v/>
      </c>
      <c r="AA60" s="12">
        <f>IF($B60="","",ROUND(Q59*Q$7,2))</f>
        <v/>
      </c>
      <c r="AB60" s="12">
        <f>IF($B60="","",ROUND(R59*R$7,2))</f>
        <v/>
      </c>
      <c r="AC60" s="12">
        <f>IF($B60="","",MIN(I$8,I59+S60))</f>
        <v/>
      </c>
      <c r="AD60" s="12">
        <f>IF($B60="","",MIN(J$8,J59+T60))</f>
        <v/>
      </c>
      <c r="AE60" s="12">
        <f>IF($B60="","",MIN(K$8,K59+U60))</f>
        <v/>
      </c>
      <c r="AF60" s="12">
        <f>IF($B60="","",MIN(L$8,L59+V60))</f>
        <v/>
      </c>
      <c r="AG60" s="12">
        <f>IF($B60="","",MIN(M$8,M59+W60))</f>
        <v/>
      </c>
      <c r="AH60" s="12">
        <f>IF($B60="","",MIN(N$8,N59+X60))</f>
        <v/>
      </c>
      <c r="AI60" s="12">
        <f>IF($B60="","",MIN(O$8,O59+Y60))</f>
        <v/>
      </c>
      <c r="AJ60" s="12">
        <f>IF($B60="","",MIN(P$8,P59+Z60))</f>
        <v/>
      </c>
      <c r="AK60" s="12">
        <f>IF($B60="","",MIN(Q$8,Q59+AA60))</f>
        <v/>
      </c>
      <c r="AL60" s="12">
        <f>IF($B60="","",MIN(R$8,R59+AB60))</f>
        <v/>
      </c>
      <c r="AM60" s="12">
        <f>IF($B60="","",ROUND(MIN(I59+S60-AC60,MAX(0,Deudas!$D$8-SUM($AC60:$AL60))),2))</f>
        <v/>
      </c>
      <c r="AN60" s="12">
        <f>IF($B60="","",ROUND(MIN(J59+T60-AD60,MAX(0,Deudas!$D$8-SUM($AC60:$AL60)-SUM($AM60:AM60))),2))</f>
        <v/>
      </c>
      <c r="AO60" s="12">
        <f>IF($B60="","",ROUND(MIN(K59+U60-AE60,MAX(0,Deudas!$D$8-SUM($AC60:$AL60)-SUM($AM60:AN60))),2))</f>
        <v/>
      </c>
      <c r="AP60" s="12">
        <f>IF($B60="","",ROUND(MIN(L59+V60-AF60,MAX(0,Deudas!$D$8-SUM($AC60:$AL60)-SUM($AM60:AO60))),2))</f>
        <v/>
      </c>
      <c r="AQ60" s="12">
        <f>IF($B60="","",ROUND(MIN(M59+W60-AG60,MAX(0,Deudas!$D$8-SUM($AC60:$AL60)-SUM($AM60:AP60))),2))</f>
        <v/>
      </c>
      <c r="AR60" s="12">
        <f>IF($B60="","",ROUND(MIN(N59+X60-AH60,MAX(0,Deudas!$D$8-SUM($AC60:$AL60)-SUM($AM60:AQ60))),2))</f>
        <v/>
      </c>
      <c r="AS60" s="12">
        <f>IF($B60="","",ROUND(MIN(O59+Y60-AI60,MAX(0,Deudas!$D$8-SUM($AC60:$AL60)-SUM($AM60:AR60))),2))</f>
        <v/>
      </c>
      <c r="AT60" s="12">
        <f>IF($B60="","",ROUND(MIN(P59+Z60-AJ60,MAX(0,Deudas!$D$8-SUM($AC60:$AL60)-SUM($AM60:AS60))),2))</f>
        <v/>
      </c>
      <c r="AU60" s="12">
        <f>IF($B60="","",ROUND(MIN(Q59+AA60-AK60,MAX(0,Deudas!$D$8-SUM($AC60:$AL60)-SUM($AM60:AT60))),2))</f>
        <v/>
      </c>
      <c r="AV60" s="12">
        <f>IF($B60="","",ROUND(MIN(R59+AB60-AL60,MAX(0,Deudas!$D$8-SUM($AC60:$AL60)-SUM($AM60:AU60))),2))</f>
        <v/>
      </c>
    </row>
    <row r="61">
      <c r="B61" s="15">
        <f>IF(B60="","",IF(G60&gt;0.004,B60+1,""))</f>
        <v/>
      </c>
      <c r="C61" s="14">
        <f>IF($B61="","",EDATE(Deudas!$D$7,$B61))</f>
        <v/>
      </c>
      <c r="D61" s="12">
        <f>IF($B61="","",SUM($AC61:$AV61))</f>
        <v/>
      </c>
      <c r="E61" s="12">
        <f>IF($B61="","",SUM($S61:$AB61))</f>
        <v/>
      </c>
      <c r="F61" s="12">
        <f>IF($B61="","",D61-E61)</f>
        <v/>
      </c>
      <c r="G61" s="20">
        <f>IF($B61="","",SUM($I61:$R61))</f>
        <v/>
      </c>
      <c r="I61" s="12">
        <f>IF($B61="","",ROUND(I60+S61-AC61-AM61,2))</f>
        <v/>
      </c>
      <c r="J61" s="12">
        <f>IF($B61="","",ROUND(J60+T61-AD61-AN61,2))</f>
        <v/>
      </c>
      <c r="K61" s="12">
        <f>IF($B61="","",ROUND(K60+U61-AE61-AO61,2))</f>
        <v/>
      </c>
      <c r="L61" s="12">
        <f>IF($B61="","",ROUND(L60+V61-AF61-AP61,2))</f>
        <v/>
      </c>
      <c r="M61" s="12">
        <f>IF($B61="","",ROUND(M60+W61-AG61-AQ61,2))</f>
        <v/>
      </c>
      <c r="N61" s="12">
        <f>IF($B61="","",ROUND(N60+X61-AH61-AR61,2))</f>
        <v/>
      </c>
      <c r="O61" s="12">
        <f>IF($B61="","",ROUND(O60+Y61-AI61-AS61,2))</f>
        <v/>
      </c>
      <c r="P61" s="12">
        <f>IF($B61="","",ROUND(P60+Z61-AJ61-AT61,2))</f>
        <v/>
      </c>
      <c r="Q61" s="12">
        <f>IF($B61="","",ROUND(Q60+AA61-AK61-AU61,2))</f>
        <v/>
      </c>
      <c r="R61" s="12">
        <f>IF($B61="","",ROUND(R60+AB61-AL61-AV61,2))</f>
        <v/>
      </c>
      <c r="S61" s="12">
        <f>IF($B61="","",ROUND(I60*I$7,2))</f>
        <v/>
      </c>
      <c r="T61" s="12">
        <f>IF($B61="","",ROUND(J60*J$7,2))</f>
        <v/>
      </c>
      <c r="U61" s="12">
        <f>IF($B61="","",ROUND(K60*K$7,2))</f>
        <v/>
      </c>
      <c r="V61" s="12">
        <f>IF($B61="","",ROUND(L60*L$7,2))</f>
        <v/>
      </c>
      <c r="W61" s="12">
        <f>IF($B61="","",ROUND(M60*M$7,2))</f>
        <v/>
      </c>
      <c r="X61" s="12">
        <f>IF($B61="","",ROUND(N60*N$7,2))</f>
        <v/>
      </c>
      <c r="Y61" s="12">
        <f>IF($B61="","",ROUND(O60*O$7,2))</f>
        <v/>
      </c>
      <c r="Z61" s="12">
        <f>IF($B61="","",ROUND(P60*P$7,2))</f>
        <v/>
      </c>
      <c r="AA61" s="12">
        <f>IF($B61="","",ROUND(Q60*Q$7,2))</f>
        <v/>
      </c>
      <c r="AB61" s="12">
        <f>IF($B61="","",ROUND(R60*R$7,2))</f>
        <v/>
      </c>
      <c r="AC61" s="12">
        <f>IF($B61="","",MIN(I$8,I60+S61))</f>
        <v/>
      </c>
      <c r="AD61" s="12">
        <f>IF($B61="","",MIN(J$8,J60+T61))</f>
        <v/>
      </c>
      <c r="AE61" s="12">
        <f>IF($B61="","",MIN(K$8,K60+U61))</f>
        <v/>
      </c>
      <c r="AF61" s="12">
        <f>IF($B61="","",MIN(L$8,L60+V61))</f>
        <v/>
      </c>
      <c r="AG61" s="12">
        <f>IF($B61="","",MIN(M$8,M60+W61))</f>
        <v/>
      </c>
      <c r="AH61" s="12">
        <f>IF($B61="","",MIN(N$8,N60+X61))</f>
        <v/>
      </c>
      <c r="AI61" s="12">
        <f>IF($B61="","",MIN(O$8,O60+Y61))</f>
        <v/>
      </c>
      <c r="AJ61" s="12">
        <f>IF($B61="","",MIN(P$8,P60+Z61))</f>
        <v/>
      </c>
      <c r="AK61" s="12">
        <f>IF($B61="","",MIN(Q$8,Q60+AA61))</f>
        <v/>
      </c>
      <c r="AL61" s="12">
        <f>IF($B61="","",MIN(R$8,R60+AB61))</f>
        <v/>
      </c>
      <c r="AM61" s="12">
        <f>IF($B61="","",ROUND(MIN(I60+S61-AC61,MAX(0,Deudas!$D$8-SUM($AC61:$AL61))),2))</f>
        <v/>
      </c>
      <c r="AN61" s="12">
        <f>IF($B61="","",ROUND(MIN(J60+T61-AD61,MAX(0,Deudas!$D$8-SUM($AC61:$AL61)-SUM($AM61:AM61))),2))</f>
        <v/>
      </c>
      <c r="AO61" s="12">
        <f>IF($B61="","",ROUND(MIN(K60+U61-AE61,MAX(0,Deudas!$D$8-SUM($AC61:$AL61)-SUM($AM61:AN61))),2))</f>
        <v/>
      </c>
      <c r="AP61" s="12">
        <f>IF($B61="","",ROUND(MIN(L60+V61-AF61,MAX(0,Deudas!$D$8-SUM($AC61:$AL61)-SUM($AM61:AO61))),2))</f>
        <v/>
      </c>
      <c r="AQ61" s="12">
        <f>IF($B61="","",ROUND(MIN(M60+W61-AG61,MAX(0,Deudas!$D$8-SUM($AC61:$AL61)-SUM($AM61:AP61))),2))</f>
        <v/>
      </c>
      <c r="AR61" s="12">
        <f>IF($B61="","",ROUND(MIN(N60+X61-AH61,MAX(0,Deudas!$D$8-SUM($AC61:$AL61)-SUM($AM61:AQ61))),2))</f>
        <v/>
      </c>
      <c r="AS61" s="12">
        <f>IF($B61="","",ROUND(MIN(O60+Y61-AI61,MAX(0,Deudas!$D$8-SUM($AC61:$AL61)-SUM($AM61:AR61))),2))</f>
        <v/>
      </c>
      <c r="AT61" s="12">
        <f>IF($B61="","",ROUND(MIN(P60+Z61-AJ61,MAX(0,Deudas!$D$8-SUM($AC61:$AL61)-SUM($AM61:AS61))),2))</f>
        <v/>
      </c>
      <c r="AU61" s="12">
        <f>IF($B61="","",ROUND(MIN(Q60+AA61-AK61,MAX(0,Deudas!$D$8-SUM($AC61:$AL61)-SUM($AM61:AT61))),2))</f>
        <v/>
      </c>
      <c r="AV61" s="12">
        <f>IF($B61="","",ROUND(MIN(R60+AB61-AL61,MAX(0,Deudas!$D$8-SUM($AC61:$AL61)-SUM($AM61:AU61))),2))</f>
        <v/>
      </c>
    </row>
    <row r="62">
      <c r="B62" s="15">
        <f>IF(B61="","",IF(G61&gt;0.004,B61+1,""))</f>
        <v/>
      </c>
      <c r="C62" s="14">
        <f>IF($B62="","",EDATE(Deudas!$D$7,$B62))</f>
        <v/>
      </c>
      <c r="D62" s="12">
        <f>IF($B62="","",SUM($AC62:$AV62))</f>
        <v/>
      </c>
      <c r="E62" s="12">
        <f>IF($B62="","",SUM($S62:$AB62))</f>
        <v/>
      </c>
      <c r="F62" s="12">
        <f>IF($B62="","",D62-E62)</f>
        <v/>
      </c>
      <c r="G62" s="20">
        <f>IF($B62="","",SUM($I62:$R62))</f>
        <v/>
      </c>
      <c r="I62" s="12">
        <f>IF($B62="","",ROUND(I61+S62-AC62-AM62,2))</f>
        <v/>
      </c>
      <c r="J62" s="12">
        <f>IF($B62="","",ROUND(J61+T62-AD62-AN62,2))</f>
        <v/>
      </c>
      <c r="K62" s="12">
        <f>IF($B62="","",ROUND(K61+U62-AE62-AO62,2))</f>
        <v/>
      </c>
      <c r="L62" s="12">
        <f>IF($B62="","",ROUND(L61+V62-AF62-AP62,2))</f>
        <v/>
      </c>
      <c r="M62" s="12">
        <f>IF($B62="","",ROUND(M61+W62-AG62-AQ62,2))</f>
        <v/>
      </c>
      <c r="N62" s="12">
        <f>IF($B62="","",ROUND(N61+X62-AH62-AR62,2))</f>
        <v/>
      </c>
      <c r="O62" s="12">
        <f>IF($B62="","",ROUND(O61+Y62-AI62-AS62,2))</f>
        <v/>
      </c>
      <c r="P62" s="12">
        <f>IF($B62="","",ROUND(P61+Z62-AJ62-AT62,2))</f>
        <v/>
      </c>
      <c r="Q62" s="12">
        <f>IF($B62="","",ROUND(Q61+AA62-AK62-AU62,2))</f>
        <v/>
      </c>
      <c r="R62" s="12">
        <f>IF($B62="","",ROUND(R61+AB62-AL62-AV62,2))</f>
        <v/>
      </c>
      <c r="S62" s="12">
        <f>IF($B62="","",ROUND(I61*I$7,2))</f>
        <v/>
      </c>
      <c r="T62" s="12">
        <f>IF($B62="","",ROUND(J61*J$7,2))</f>
        <v/>
      </c>
      <c r="U62" s="12">
        <f>IF($B62="","",ROUND(K61*K$7,2))</f>
        <v/>
      </c>
      <c r="V62" s="12">
        <f>IF($B62="","",ROUND(L61*L$7,2))</f>
        <v/>
      </c>
      <c r="W62" s="12">
        <f>IF($B62="","",ROUND(M61*M$7,2))</f>
        <v/>
      </c>
      <c r="X62" s="12">
        <f>IF($B62="","",ROUND(N61*N$7,2))</f>
        <v/>
      </c>
      <c r="Y62" s="12">
        <f>IF($B62="","",ROUND(O61*O$7,2))</f>
        <v/>
      </c>
      <c r="Z62" s="12">
        <f>IF($B62="","",ROUND(P61*P$7,2))</f>
        <v/>
      </c>
      <c r="AA62" s="12">
        <f>IF($B62="","",ROUND(Q61*Q$7,2))</f>
        <v/>
      </c>
      <c r="AB62" s="12">
        <f>IF($B62="","",ROUND(R61*R$7,2))</f>
        <v/>
      </c>
      <c r="AC62" s="12">
        <f>IF($B62="","",MIN(I$8,I61+S62))</f>
        <v/>
      </c>
      <c r="AD62" s="12">
        <f>IF($B62="","",MIN(J$8,J61+T62))</f>
        <v/>
      </c>
      <c r="AE62" s="12">
        <f>IF($B62="","",MIN(K$8,K61+U62))</f>
        <v/>
      </c>
      <c r="AF62" s="12">
        <f>IF($B62="","",MIN(L$8,L61+V62))</f>
        <v/>
      </c>
      <c r="AG62" s="12">
        <f>IF($B62="","",MIN(M$8,M61+W62))</f>
        <v/>
      </c>
      <c r="AH62" s="12">
        <f>IF($B62="","",MIN(N$8,N61+X62))</f>
        <v/>
      </c>
      <c r="AI62" s="12">
        <f>IF($B62="","",MIN(O$8,O61+Y62))</f>
        <v/>
      </c>
      <c r="AJ62" s="12">
        <f>IF($B62="","",MIN(P$8,P61+Z62))</f>
        <v/>
      </c>
      <c r="AK62" s="12">
        <f>IF($B62="","",MIN(Q$8,Q61+AA62))</f>
        <v/>
      </c>
      <c r="AL62" s="12">
        <f>IF($B62="","",MIN(R$8,R61+AB62))</f>
        <v/>
      </c>
      <c r="AM62" s="12">
        <f>IF($B62="","",ROUND(MIN(I61+S62-AC62,MAX(0,Deudas!$D$8-SUM($AC62:$AL62))),2))</f>
        <v/>
      </c>
      <c r="AN62" s="12">
        <f>IF($B62="","",ROUND(MIN(J61+T62-AD62,MAX(0,Deudas!$D$8-SUM($AC62:$AL62)-SUM($AM62:AM62))),2))</f>
        <v/>
      </c>
      <c r="AO62" s="12">
        <f>IF($B62="","",ROUND(MIN(K61+U62-AE62,MAX(0,Deudas!$D$8-SUM($AC62:$AL62)-SUM($AM62:AN62))),2))</f>
        <v/>
      </c>
      <c r="AP62" s="12">
        <f>IF($B62="","",ROUND(MIN(L61+V62-AF62,MAX(0,Deudas!$D$8-SUM($AC62:$AL62)-SUM($AM62:AO62))),2))</f>
        <v/>
      </c>
      <c r="AQ62" s="12">
        <f>IF($B62="","",ROUND(MIN(M61+W62-AG62,MAX(0,Deudas!$D$8-SUM($AC62:$AL62)-SUM($AM62:AP62))),2))</f>
        <v/>
      </c>
      <c r="AR62" s="12">
        <f>IF($B62="","",ROUND(MIN(N61+X62-AH62,MAX(0,Deudas!$D$8-SUM($AC62:$AL62)-SUM($AM62:AQ62))),2))</f>
        <v/>
      </c>
      <c r="AS62" s="12">
        <f>IF($B62="","",ROUND(MIN(O61+Y62-AI62,MAX(0,Deudas!$D$8-SUM($AC62:$AL62)-SUM($AM62:AR62))),2))</f>
        <v/>
      </c>
      <c r="AT62" s="12">
        <f>IF($B62="","",ROUND(MIN(P61+Z62-AJ62,MAX(0,Deudas!$D$8-SUM($AC62:$AL62)-SUM($AM62:AS62))),2))</f>
        <v/>
      </c>
      <c r="AU62" s="12">
        <f>IF($B62="","",ROUND(MIN(Q61+AA62-AK62,MAX(0,Deudas!$D$8-SUM($AC62:$AL62)-SUM($AM62:AT62))),2))</f>
        <v/>
      </c>
      <c r="AV62" s="12">
        <f>IF($B62="","",ROUND(MIN(R61+AB62-AL62,MAX(0,Deudas!$D$8-SUM($AC62:$AL62)-SUM($AM62:AU62))),2))</f>
        <v/>
      </c>
    </row>
    <row r="63">
      <c r="B63" s="15">
        <f>IF(B62="","",IF(G62&gt;0.004,B62+1,""))</f>
        <v/>
      </c>
      <c r="C63" s="14">
        <f>IF($B63="","",EDATE(Deudas!$D$7,$B63))</f>
        <v/>
      </c>
      <c r="D63" s="12">
        <f>IF($B63="","",SUM($AC63:$AV63))</f>
        <v/>
      </c>
      <c r="E63" s="12">
        <f>IF($B63="","",SUM($S63:$AB63))</f>
        <v/>
      </c>
      <c r="F63" s="12">
        <f>IF($B63="","",D63-E63)</f>
        <v/>
      </c>
      <c r="G63" s="20">
        <f>IF($B63="","",SUM($I63:$R63))</f>
        <v/>
      </c>
      <c r="I63" s="12">
        <f>IF($B63="","",ROUND(I62+S63-AC63-AM63,2))</f>
        <v/>
      </c>
      <c r="J63" s="12">
        <f>IF($B63="","",ROUND(J62+T63-AD63-AN63,2))</f>
        <v/>
      </c>
      <c r="K63" s="12">
        <f>IF($B63="","",ROUND(K62+U63-AE63-AO63,2))</f>
        <v/>
      </c>
      <c r="L63" s="12">
        <f>IF($B63="","",ROUND(L62+V63-AF63-AP63,2))</f>
        <v/>
      </c>
      <c r="M63" s="12">
        <f>IF($B63="","",ROUND(M62+W63-AG63-AQ63,2))</f>
        <v/>
      </c>
      <c r="N63" s="12">
        <f>IF($B63="","",ROUND(N62+X63-AH63-AR63,2))</f>
        <v/>
      </c>
      <c r="O63" s="12">
        <f>IF($B63="","",ROUND(O62+Y63-AI63-AS63,2))</f>
        <v/>
      </c>
      <c r="P63" s="12">
        <f>IF($B63="","",ROUND(P62+Z63-AJ63-AT63,2))</f>
        <v/>
      </c>
      <c r="Q63" s="12">
        <f>IF($B63="","",ROUND(Q62+AA63-AK63-AU63,2))</f>
        <v/>
      </c>
      <c r="R63" s="12">
        <f>IF($B63="","",ROUND(R62+AB63-AL63-AV63,2))</f>
        <v/>
      </c>
      <c r="S63" s="12">
        <f>IF($B63="","",ROUND(I62*I$7,2))</f>
        <v/>
      </c>
      <c r="T63" s="12">
        <f>IF($B63="","",ROUND(J62*J$7,2))</f>
        <v/>
      </c>
      <c r="U63" s="12">
        <f>IF($B63="","",ROUND(K62*K$7,2))</f>
        <v/>
      </c>
      <c r="V63" s="12">
        <f>IF($B63="","",ROUND(L62*L$7,2))</f>
        <v/>
      </c>
      <c r="W63" s="12">
        <f>IF($B63="","",ROUND(M62*M$7,2))</f>
        <v/>
      </c>
      <c r="X63" s="12">
        <f>IF($B63="","",ROUND(N62*N$7,2))</f>
        <v/>
      </c>
      <c r="Y63" s="12">
        <f>IF($B63="","",ROUND(O62*O$7,2))</f>
        <v/>
      </c>
      <c r="Z63" s="12">
        <f>IF($B63="","",ROUND(P62*P$7,2))</f>
        <v/>
      </c>
      <c r="AA63" s="12">
        <f>IF($B63="","",ROUND(Q62*Q$7,2))</f>
        <v/>
      </c>
      <c r="AB63" s="12">
        <f>IF($B63="","",ROUND(R62*R$7,2))</f>
        <v/>
      </c>
      <c r="AC63" s="12">
        <f>IF($B63="","",MIN(I$8,I62+S63))</f>
        <v/>
      </c>
      <c r="AD63" s="12">
        <f>IF($B63="","",MIN(J$8,J62+T63))</f>
        <v/>
      </c>
      <c r="AE63" s="12">
        <f>IF($B63="","",MIN(K$8,K62+U63))</f>
        <v/>
      </c>
      <c r="AF63" s="12">
        <f>IF($B63="","",MIN(L$8,L62+V63))</f>
        <v/>
      </c>
      <c r="AG63" s="12">
        <f>IF($B63="","",MIN(M$8,M62+W63))</f>
        <v/>
      </c>
      <c r="AH63" s="12">
        <f>IF($B63="","",MIN(N$8,N62+X63))</f>
        <v/>
      </c>
      <c r="AI63" s="12">
        <f>IF($B63="","",MIN(O$8,O62+Y63))</f>
        <v/>
      </c>
      <c r="AJ63" s="12">
        <f>IF($B63="","",MIN(P$8,P62+Z63))</f>
        <v/>
      </c>
      <c r="AK63" s="12">
        <f>IF($B63="","",MIN(Q$8,Q62+AA63))</f>
        <v/>
      </c>
      <c r="AL63" s="12">
        <f>IF($B63="","",MIN(R$8,R62+AB63))</f>
        <v/>
      </c>
      <c r="AM63" s="12">
        <f>IF($B63="","",ROUND(MIN(I62+S63-AC63,MAX(0,Deudas!$D$8-SUM($AC63:$AL63))),2))</f>
        <v/>
      </c>
      <c r="AN63" s="12">
        <f>IF($B63="","",ROUND(MIN(J62+T63-AD63,MAX(0,Deudas!$D$8-SUM($AC63:$AL63)-SUM($AM63:AM63))),2))</f>
        <v/>
      </c>
      <c r="AO63" s="12">
        <f>IF($B63="","",ROUND(MIN(K62+U63-AE63,MAX(0,Deudas!$D$8-SUM($AC63:$AL63)-SUM($AM63:AN63))),2))</f>
        <v/>
      </c>
      <c r="AP63" s="12">
        <f>IF($B63="","",ROUND(MIN(L62+V63-AF63,MAX(0,Deudas!$D$8-SUM($AC63:$AL63)-SUM($AM63:AO63))),2))</f>
        <v/>
      </c>
      <c r="AQ63" s="12">
        <f>IF($B63="","",ROUND(MIN(M62+W63-AG63,MAX(0,Deudas!$D$8-SUM($AC63:$AL63)-SUM($AM63:AP63))),2))</f>
        <v/>
      </c>
      <c r="AR63" s="12">
        <f>IF($B63="","",ROUND(MIN(N62+X63-AH63,MAX(0,Deudas!$D$8-SUM($AC63:$AL63)-SUM($AM63:AQ63))),2))</f>
        <v/>
      </c>
      <c r="AS63" s="12">
        <f>IF($B63="","",ROUND(MIN(O62+Y63-AI63,MAX(0,Deudas!$D$8-SUM($AC63:$AL63)-SUM($AM63:AR63))),2))</f>
        <v/>
      </c>
      <c r="AT63" s="12">
        <f>IF($B63="","",ROUND(MIN(P62+Z63-AJ63,MAX(0,Deudas!$D$8-SUM($AC63:$AL63)-SUM($AM63:AS63))),2))</f>
        <v/>
      </c>
      <c r="AU63" s="12">
        <f>IF($B63="","",ROUND(MIN(Q62+AA63-AK63,MAX(0,Deudas!$D$8-SUM($AC63:$AL63)-SUM($AM63:AT63))),2))</f>
        <v/>
      </c>
      <c r="AV63" s="12">
        <f>IF($B63="","",ROUND(MIN(R62+AB63-AL63,MAX(0,Deudas!$D$8-SUM($AC63:$AL63)-SUM($AM63:AU63))),2))</f>
        <v/>
      </c>
    </row>
    <row r="64">
      <c r="B64" s="15">
        <f>IF(B63="","",IF(G63&gt;0.004,B63+1,""))</f>
        <v/>
      </c>
      <c r="C64" s="14">
        <f>IF($B64="","",EDATE(Deudas!$D$7,$B64))</f>
        <v/>
      </c>
      <c r="D64" s="12">
        <f>IF($B64="","",SUM($AC64:$AV64))</f>
        <v/>
      </c>
      <c r="E64" s="12">
        <f>IF($B64="","",SUM($S64:$AB64))</f>
        <v/>
      </c>
      <c r="F64" s="12">
        <f>IF($B64="","",D64-E64)</f>
        <v/>
      </c>
      <c r="G64" s="20">
        <f>IF($B64="","",SUM($I64:$R64))</f>
        <v/>
      </c>
      <c r="I64" s="12">
        <f>IF($B64="","",ROUND(I63+S64-AC64-AM64,2))</f>
        <v/>
      </c>
      <c r="J64" s="12">
        <f>IF($B64="","",ROUND(J63+T64-AD64-AN64,2))</f>
        <v/>
      </c>
      <c r="K64" s="12">
        <f>IF($B64="","",ROUND(K63+U64-AE64-AO64,2))</f>
        <v/>
      </c>
      <c r="L64" s="12">
        <f>IF($B64="","",ROUND(L63+V64-AF64-AP64,2))</f>
        <v/>
      </c>
      <c r="M64" s="12">
        <f>IF($B64="","",ROUND(M63+W64-AG64-AQ64,2))</f>
        <v/>
      </c>
      <c r="N64" s="12">
        <f>IF($B64="","",ROUND(N63+X64-AH64-AR64,2))</f>
        <v/>
      </c>
      <c r="O64" s="12">
        <f>IF($B64="","",ROUND(O63+Y64-AI64-AS64,2))</f>
        <v/>
      </c>
      <c r="P64" s="12">
        <f>IF($B64="","",ROUND(P63+Z64-AJ64-AT64,2))</f>
        <v/>
      </c>
      <c r="Q64" s="12">
        <f>IF($B64="","",ROUND(Q63+AA64-AK64-AU64,2))</f>
        <v/>
      </c>
      <c r="R64" s="12">
        <f>IF($B64="","",ROUND(R63+AB64-AL64-AV64,2))</f>
        <v/>
      </c>
      <c r="S64" s="12">
        <f>IF($B64="","",ROUND(I63*I$7,2))</f>
        <v/>
      </c>
      <c r="T64" s="12">
        <f>IF($B64="","",ROUND(J63*J$7,2))</f>
        <v/>
      </c>
      <c r="U64" s="12">
        <f>IF($B64="","",ROUND(K63*K$7,2))</f>
        <v/>
      </c>
      <c r="V64" s="12">
        <f>IF($B64="","",ROUND(L63*L$7,2))</f>
        <v/>
      </c>
      <c r="W64" s="12">
        <f>IF($B64="","",ROUND(M63*M$7,2))</f>
        <v/>
      </c>
      <c r="X64" s="12">
        <f>IF($B64="","",ROUND(N63*N$7,2))</f>
        <v/>
      </c>
      <c r="Y64" s="12">
        <f>IF($B64="","",ROUND(O63*O$7,2))</f>
        <v/>
      </c>
      <c r="Z64" s="12">
        <f>IF($B64="","",ROUND(P63*P$7,2))</f>
        <v/>
      </c>
      <c r="AA64" s="12">
        <f>IF($B64="","",ROUND(Q63*Q$7,2))</f>
        <v/>
      </c>
      <c r="AB64" s="12">
        <f>IF($B64="","",ROUND(R63*R$7,2))</f>
        <v/>
      </c>
      <c r="AC64" s="12">
        <f>IF($B64="","",MIN(I$8,I63+S64))</f>
        <v/>
      </c>
      <c r="AD64" s="12">
        <f>IF($B64="","",MIN(J$8,J63+T64))</f>
        <v/>
      </c>
      <c r="AE64" s="12">
        <f>IF($B64="","",MIN(K$8,K63+U64))</f>
        <v/>
      </c>
      <c r="AF64" s="12">
        <f>IF($B64="","",MIN(L$8,L63+V64))</f>
        <v/>
      </c>
      <c r="AG64" s="12">
        <f>IF($B64="","",MIN(M$8,M63+W64))</f>
        <v/>
      </c>
      <c r="AH64" s="12">
        <f>IF($B64="","",MIN(N$8,N63+X64))</f>
        <v/>
      </c>
      <c r="AI64" s="12">
        <f>IF($B64="","",MIN(O$8,O63+Y64))</f>
        <v/>
      </c>
      <c r="AJ64" s="12">
        <f>IF($B64="","",MIN(P$8,P63+Z64))</f>
        <v/>
      </c>
      <c r="AK64" s="12">
        <f>IF($B64="","",MIN(Q$8,Q63+AA64))</f>
        <v/>
      </c>
      <c r="AL64" s="12">
        <f>IF($B64="","",MIN(R$8,R63+AB64))</f>
        <v/>
      </c>
      <c r="AM64" s="12">
        <f>IF($B64="","",ROUND(MIN(I63+S64-AC64,MAX(0,Deudas!$D$8-SUM($AC64:$AL64))),2))</f>
        <v/>
      </c>
      <c r="AN64" s="12">
        <f>IF($B64="","",ROUND(MIN(J63+T64-AD64,MAX(0,Deudas!$D$8-SUM($AC64:$AL64)-SUM($AM64:AM64))),2))</f>
        <v/>
      </c>
      <c r="AO64" s="12">
        <f>IF($B64="","",ROUND(MIN(K63+U64-AE64,MAX(0,Deudas!$D$8-SUM($AC64:$AL64)-SUM($AM64:AN64))),2))</f>
        <v/>
      </c>
      <c r="AP64" s="12">
        <f>IF($B64="","",ROUND(MIN(L63+V64-AF64,MAX(0,Deudas!$D$8-SUM($AC64:$AL64)-SUM($AM64:AO64))),2))</f>
        <v/>
      </c>
      <c r="AQ64" s="12">
        <f>IF($B64="","",ROUND(MIN(M63+W64-AG64,MAX(0,Deudas!$D$8-SUM($AC64:$AL64)-SUM($AM64:AP64))),2))</f>
        <v/>
      </c>
      <c r="AR64" s="12">
        <f>IF($B64="","",ROUND(MIN(N63+X64-AH64,MAX(0,Deudas!$D$8-SUM($AC64:$AL64)-SUM($AM64:AQ64))),2))</f>
        <v/>
      </c>
      <c r="AS64" s="12">
        <f>IF($B64="","",ROUND(MIN(O63+Y64-AI64,MAX(0,Deudas!$D$8-SUM($AC64:$AL64)-SUM($AM64:AR64))),2))</f>
        <v/>
      </c>
      <c r="AT64" s="12">
        <f>IF($B64="","",ROUND(MIN(P63+Z64-AJ64,MAX(0,Deudas!$D$8-SUM($AC64:$AL64)-SUM($AM64:AS64))),2))</f>
        <v/>
      </c>
      <c r="AU64" s="12">
        <f>IF($B64="","",ROUND(MIN(Q63+AA64-AK64,MAX(0,Deudas!$D$8-SUM($AC64:$AL64)-SUM($AM64:AT64))),2))</f>
        <v/>
      </c>
      <c r="AV64" s="12">
        <f>IF($B64="","",ROUND(MIN(R63+AB64-AL64,MAX(0,Deudas!$D$8-SUM($AC64:$AL64)-SUM($AM64:AU64))),2))</f>
        <v/>
      </c>
    </row>
    <row r="65">
      <c r="B65" s="15">
        <f>IF(B64="","",IF(G64&gt;0.004,B64+1,""))</f>
        <v/>
      </c>
      <c r="C65" s="14">
        <f>IF($B65="","",EDATE(Deudas!$D$7,$B65))</f>
        <v/>
      </c>
      <c r="D65" s="12">
        <f>IF($B65="","",SUM($AC65:$AV65))</f>
        <v/>
      </c>
      <c r="E65" s="12">
        <f>IF($B65="","",SUM($S65:$AB65))</f>
        <v/>
      </c>
      <c r="F65" s="12">
        <f>IF($B65="","",D65-E65)</f>
        <v/>
      </c>
      <c r="G65" s="20">
        <f>IF($B65="","",SUM($I65:$R65))</f>
        <v/>
      </c>
      <c r="I65" s="12">
        <f>IF($B65="","",ROUND(I64+S65-AC65-AM65,2))</f>
        <v/>
      </c>
      <c r="J65" s="12">
        <f>IF($B65="","",ROUND(J64+T65-AD65-AN65,2))</f>
        <v/>
      </c>
      <c r="K65" s="12">
        <f>IF($B65="","",ROUND(K64+U65-AE65-AO65,2))</f>
        <v/>
      </c>
      <c r="L65" s="12">
        <f>IF($B65="","",ROUND(L64+V65-AF65-AP65,2))</f>
        <v/>
      </c>
      <c r="M65" s="12">
        <f>IF($B65="","",ROUND(M64+W65-AG65-AQ65,2))</f>
        <v/>
      </c>
      <c r="N65" s="12">
        <f>IF($B65="","",ROUND(N64+X65-AH65-AR65,2))</f>
        <v/>
      </c>
      <c r="O65" s="12">
        <f>IF($B65="","",ROUND(O64+Y65-AI65-AS65,2))</f>
        <v/>
      </c>
      <c r="P65" s="12">
        <f>IF($B65="","",ROUND(P64+Z65-AJ65-AT65,2))</f>
        <v/>
      </c>
      <c r="Q65" s="12">
        <f>IF($B65="","",ROUND(Q64+AA65-AK65-AU65,2))</f>
        <v/>
      </c>
      <c r="R65" s="12">
        <f>IF($B65="","",ROUND(R64+AB65-AL65-AV65,2))</f>
        <v/>
      </c>
      <c r="S65" s="12">
        <f>IF($B65="","",ROUND(I64*I$7,2))</f>
        <v/>
      </c>
      <c r="T65" s="12">
        <f>IF($B65="","",ROUND(J64*J$7,2))</f>
        <v/>
      </c>
      <c r="U65" s="12">
        <f>IF($B65="","",ROUND(K64*K$7,2))</f>
        <v/>
      </c>
      <c r="V65" s="12">
        <f>IF($B65="","",ROUND(L64*L$7,2))</f>
        <v/>
      </c>
      <c r="W65" s="12">
        <f>IF($B65="","",ROUND(M64*M$7,2))</f>
        <v/>
      </c>
      <c r="X65" s="12">
        <f>IF($B65="","",ROUND(N64*N$7,2))</f>
        <v/>
      </c>
      <c r="Y65" s="12">
        <f>IF($B65="","",ROUND(O64*O$7,2))</f>
        <v/>
      </c>
      <c r="Z65" s="12">
        <f>IF($B65="","",ROUND(P64*P$7,2))</f>
        <v/>
      </c>
      <c r="AA65" s="12">
        <f>IF($B65="","",ROUND(Q64*Q$7,2))</f>
        <v/>
      </c>
      <c r="AB65" s="12">
        <f>IF($B65="","",ROUND(R64*R$7,2))</f>
        <v/>
      </c>
      <c r="AC65" s="12">
        <f>IF($B65="","",MIN(I$8,I64+S65))</f>
        <v/>
      </c>
      <c r="AD65" s="12">
        <f>IF($B65="","",MIN(J$8,J64+T65))</f>
        <v/>
      </c>
      <c r="AE65" s="12">
        <f>IF($B65="","",MIN(K$8,K64+U65))</f>
        <v/>
      </c>
      <c r="AF65" s="12">
        <f>IF($B65="","",MIN(L$8,L64+V65))</f>
        <v/>
      </c>
      <c r="AG65" s="12">
        <f>IF($B65="","",MIN(M$8,M64+W65))</f>
        <v/>
      </c>
      <c r="AH65" s="12">
        <f>IF($B65="","",MIN(N$8,N64+X65))</f>
        <v/>
      </c>
      <c r="AI65" s="12">
        <f>IF($B65="","",MIN(O$8,O64+Y65))</f>
        <v/>
      </c>
      <c r="AJ65" s="12">
        <f>IF($B65="","",MIN(P$8,P64+Z65))</f>
        <v/>
      </c>
      <c r="AK65" s="12">
        <f>IF($B65="","",MIN(Q$8,Q64+AA65))</f>
        <v/>
      </c>
      <c r="AL65" s="12">
        <f>IF($B65="","",MIN(R$8,R64+AB65))</f>
        <v/>
      </c>
      <c r="AM65" s="12">
        <f>IF($B65="","",ROUND(MIN(I64+S65-AC65,MAX(0,Deudas!$D$8-SUM($AC65:$AL65))),2))</f>
        <v/>
      </c>
      <c r="AN65" s="12">
        <f>IF($B65="","",ROUND(MIN(J64+T65-AD65,MAX(0,Deudas!$D$8-SUM($AC65:$AL65)-SUM($AM65:AM65))),2))</f>
        <v/>
      </c>
      <c r="AO65" s="12">
        <f>IF($B65="","",ROUND(MIN(K64+U65-AE65,MAX(0,Deudas!$D$8-SUM($AC65:$AL65)-SUM($AM65:AN65))),2))</f>
        <v/>
      </c>
      <c r="AP65" s="12">
        <f>IF($B65="","",ROUND(MIN(L64+V65-AF65,MAX(0,Deudas!$D$8-SUM($AC65:$AL65)-SUM($AM65:AO65))),2))</f>
        <v/>
      </c>
      <c r="AQ65" s="12">
        <f>IF($B65="","",ROUND(MIN(M64+W65-AG65,MAX(0,Deudas!$D$8-SUM($AC65:$AL65)-SUM($AM65:AP65))),2))</f>
        <v/>
      </c>
      <c r="AR65" s="12">
        <f>IF($B65="","",ROUND(MIN(N64+X65-AH65,MAX(0,Deudas!$D$8-SUM($AC65:$AL65)-SUM($AM65:AQ65))),2))</f>
        <v/>
      </c>
      <c r="AS65" s="12">
        <f>IF($B65="","",ROUND(MIN(O64+Y65-AI65,MAX(0,Deudas!$D$8-SUM($AC65:$AL65)-SUM($AM65:AR65))),2))</f>
        <v/>
      </c>
      <c r="AT65" s="12">
        <f>IF($B65="","",ROUND(MIN(P64+Z65-AJ65,MAX(0,Deudas!$D$8-SUM($AC65:$AL65)-SUM($AM65:AS65))),2))</f>
        <v/>
      </c>
      <c r="AU65" s="12">
        <f>IF($B65="","",ROUND(MIN(Q64+AA65-AK65,MAX(0,Deudas!$D$8-SUM($AC65:$AL65)-SUM($AM65:AT65))),2))</f>
        <v/>
      </c>
      <c r="AV65" s="12">
        <f>IF($B65="","",ROUND(MIN(R64+AB65-AL65,MAX(0,Deudas!$D$8-SUM($AC65:$AL65)-SUM($AM65:AU65))),2))</f>
        <v/>
      </c>
    </row>
    <row r="66">
      <c r="B66" s="15">
        <f>IF(B65="","",IF(G65&gt;0.004,B65+1,""))</f>
        <v/>
      </c>
      <c r="C66" s="14">
        <f>IF($B66="","",EDATE(Deudas!$D$7,$B66))</f>
        <v/>
      </c>
      <c r="D66" s="12">
        <f>IF($B66="","",SUM($AC66:$AV66))</f>
        <v/>
      </c>
      <c r="E66" s="12">
        <f>IF($B66="","",SUM($S66:$AB66))</f>
        <v/>
      </c>
      <c r="F66" s="12">
        <f>IF($B66="","",D66-E66)</f>
        <v/>
      </c>
      <c r="G66" s="20">
        <f>IF($B66="","",SUM($I66:$R66))</f>
        <v/>
      </c>
      <c r="I66" s="12">
        <f>IF($B66="","",ROUND(I65+S66-AC66-AM66,2))</f>
        <v/>
      </c>
      <c r="J66" s="12">
        <f>IF($B66="","",ROUND(J65+T66-AD66-AN66,2))</f>
        <v/>
      </c>
      <c r="K66" s="12">
        <f>IF($B66="","",ROUND(K65+U66-AE66-AO66,2))</f>
        <v/>
      </c>
      <c r="L66" s="12">
        <f>IF($B66="","",ROUND(L65+V66-AF66-AP66,2))</f>
        <v/>
      </c>
      <c r="M66" s="12">
        <f>IF($B66="","",ROUND(M65+W66-AG66-AQ66,2))</f>
        <v/>
      </c>
      <c r="N66" s="12">
        <f>IF($B66="","",ROUND(N65+X66-AH66-AR66,2))</f>
        <v/>
      </c>
      <c r="O66" s="12">
        <f>IF($B66="","",ROUND(O65+Y66-AI66-AS66,2))</f>
        <v/>
      </c>
      <c r="P66" s="12">
        <f>IF($B66="","",ROUND(P65+Z66-AJ66-AT66,2))</f>
        <v/>
      </c>
      <c r="Q66" s="12">
        <f>IF($B66="","",ROUND(Q65+AA66-AK66-AU66,2))</f>
        <v/>
      </c>
      <c r="R66" s="12">
        <f>IF($B66="","",ROUND(R65+AB66-AL66-AV66,2))</f>
        <v/>
      </c>
      <c r="S66" s="12">
        <f>IF($B66="","",ROUND(I65*I$7,2))</f>
        <v/>
      </c>
      <c r="T66" s="12">
        <f>IF($B66="","",ROUND(J65*J$7,2))</f>
        <v/>
      </c>
      <c r="U66" s="12">
        <f>IF($B66="","",ROUND(K65*K$7,2))</f>
        <v/>
      </c>
      <c r="V66" s="12">
        <f>IF($B66="","",ROUND(L65*L$7,2))</f>
        <v/>
      </c>
      <c r="W66" s="12">
        <f>IF($B66="","",ROUND(M65*M$7,2))</f>
        <v/>
      </c>
      <c r="X66" s="12">
        <f>IF($B66="","",ROUND(N65*N$7,2))</f>
        <v/>
      </c>
      <c r="Y66" s="12">
        <f>IF($B66="","",ROUND(O65*O$7,2))</f>
        <v/>
      </c>
      <c r="Z66" s="12">
        <f>IF($B66="","",ROUND(P65*P$7,2))</f>
        <v/>
      </c>
      <c r="AA66" s="12">
        <f>IF($B66="","",ROUND(Q65*Q$7,2))</f>
        <v/>
      </c>
      <c r="AB66" s="12">
        <f>IF($B66="","",ROUND(R65*R$7,2))</f>
        <v/>
      </c>
      <c r="AC66" s="12">
        <f>IF($B66="","",MIN(I$8,I65+S66))</f>
        <v/>
      </c>
      <c r="AD66" s="12">
        <f>IF($B66="","",MIN(J$8,J65+T66))</f>
        <v/>
      </c>
      <c r="AE66" s="12">
        <f>IF($B66="","",MIN(K$8,K65+U66))</f>
        <v/>
      </c>
      <c r="AF66" s="12">
        <f>IF($B66="","",MIN(L$8,L65+V66))</f>
        <v/>
      </c>
      <c r="AG66" s="12">
        <f>IF($B66="","",MIN(M$8,M65+W66))</f>
        <v/>
      </c>
      <c r="AH66" s="12">
        <f>IF($B66="","",MIN(N$8,N65+X66))</f>
        <v/>
      </c>
      <c r="AI66" s="12">
        <f>IF($B66="","",MIN(O$8,O65+Y66))</f>
        <v/>
      </c>
      <c r="AJ66" s="12">
        <f>IF($B66="","",MIN(P$8,P65+Z66))</f>
        <v/>
      </c>
      <c r="AK66" s="12">
        <f>IF($B66="","",MIN(Q$8,Q65+AA66))</f>
        <v/>
      </c>
      <c r="AL66" s="12">
        <f>IF($B66="","",MIN(R$8,R65+AB66))</f>
        <v/>
      </c>
      <c r="AM66" s="12">
        <f>IF($B66="","",ROUND(MIN(I65+S66-AC66,MAX(0,Deudas!$D$8-SUM($AC66:$AL66))),2))</f>
        <v/>
      </c>
      <c r="AN66" s="12">
        <f>IF($B66="","",ROUND(MIN(J65+T66-AD66,MAX(0,Deudas!$D$8-SUM($AC66:$AL66)-SUM($AM66:AM66))),2))</f>
        <v/>
      </c>
      <c r="AO66" s="12">
        <f>IF($B66="","",ROUND(MIN(K65+U66-AE66,MAX(0,Deudas!$D$8-SUM($AC66:$AL66)-SUM($AM66:AN66))),2))</f>
        <v/>
      </c>
      <c r="AP66" s="12">
        <f>IF($B66="","",ROUND(MIN(L65+V66-AF66,MAX(0,Deudas!$D$8-SUM($AC66:$AL66)-SUM($AM66:AO66))),2))</f>
        <v/>
      </c>
      <c r="AQ66" s="12">
        <f>IF($B66="","",ROUND(MIN(M65+W66-AG66,MAX(0,Deudas!$D$8-SUM($AC66:$AL66)-SUM($AM66:AP66))),2))</f>
        <v/>
      </c>
      <c r="AR66" s="12">
        <f>IF($B66="","",ROUND(MIN(N65+X66-AH66,MAX(0,Deudas!$D$8-SUM($AC66:$AL66)-SUM($AM66:AQ66))),2))</f>
        <v/>
      </c>
      <c r="AS66" s="12">
        <f>IF($B66="","",ROUND(MIN(O65+Y66-AI66,MAX(0,Deudas!$D$8-SUM($AC66:$AL66)-SUM($AM66:AR66))),2))</f>
        <v/>
      </c>
      <c r="AT66" s="12">
        <f>IF($B66="","",ROUND(MIN(P65+Z66-AJ66,MAX(0,Deudas!$D$8-SUM($AC66:$AL66)-SUM($AM66:AS66))),2))</f>
        <v/>
      </c>
      <c r="AU66" s="12">
        <f>IF($B66="","",ROUND(MIN(Q65+AA66-AK66,MAX(0,Deudas!$D$8-SUM($AC66:$AL66)-SUM($AM66:AT66))),2))</f>
        <v/>
      </c>
      <c r="AV66" s="12">
        <f>IF($B66="","",ROUND(MIN(R65+AB66-AL66,MAX(0,Deudas!$D$8-SUM($AC66:$AL66)-SUM($AM66:AU66))),2))</f>
        <v/>
      </c>
    </row>
    <row r="67">
      <c r="B67" s="15">
        <f>IF(B66="","",IF(G66&gt;0.004,B66+1,""))</f>
        <v/>
      </c>
      <c r="C67" s="14">
        <f>IF($B67="","",EDATE(Deudas!$D$7,$B67))</f>
        <v/>
      </c>
      <c r="D67" s="12">
        <f>IF($B67="","",SUM($AC67:$AV67))</f>
        <v/>
      </c>
      <c r="E67" s="12">
        <f>IF($B67="","",SUM($S67:$AB67))</f>
        <v/>
      </c>
      <c r="F67" s="12">
        <f>IF($B67="","",D67-E67)</f>
        <v/>
      </c>
      <c r="G67" s="20">
        <f>IF($B67="","",SUM($I67:$R67))</f>
        <v/>
      </c>
      <c r="I67" s="12">
        <f>IF($B67="","",ROUND(I66+S67-AC67-AM67,2))</f>
        <v/>
      </c>
      <c r="J67" s="12">
        <f>IF($B67="","",ROUND(J66+T67-AD67-AN67,2))</f>
        <v/>
      </c>
      <c r="K67" s="12">
        <f>IF($B67="","",ROUND(K66+U67-AE67-AO67,2))</f>
        <v/>
      </c>
      <c r="L67" s="12">
        <f>IF($B67="","",ROUND(L66+V67-AF67-AP67,2))</f>
        <v/>
      </c>
      <c r="M67" s="12">
        <f>IF($B67="","",ROUND(M66+W67-AG67-AQ67,2))</f>
        <v/>
      </c>
      <c r="N67" s="12">
        <f>IF($B67="","",ROUND(N66+X67-AH67-AR67,2))</f>
        <v/>
      </c>
      <c r="O67" s="12">
        <f>IF($B67="","",ROUND(O66+Y67-AI67-AS67,2))</f>
        <v/>
      </c>
      <c r="P67" s="12">
        <f>IF($B67="","",ROUND(P66+Z67-AJ67-AT67,2))</f>
        <v/>
      </c>
      <c r="Q67" s="12">
        <f>IF($B67="","",ROUND(Q66+AA67-AK67-AU67,2))</f>
        <v/>
      </c>
      <c r="R67" s="12">
        <f>IF($B67="","",ROUND(R66+AB67-AL67-AV67,2))</f>
        <v/>
      </c>
      <c r="S67" s="12">
        <f>IF($B67="","",ROUND(I66*I$7,2))</f>
        <v/>
      </c>
      <c r="T67" s="12">
        <f>IF($B67="","",ROUND(J66*J$7,2))</f>
        <v/>
      </c>
      <c r="U67" s="12">
        <f>IF($B67="","",ROUND(K66*K$7,2))</f>
        <v/>
      </c>
      <c r="V67" s="12">
        <f>IF($B67="","",ROUND(L66*L$7,2))</f>
        <v/>
      </c>
      <c r="W67" s="12">
        <f>IF($B67="","",ROUND(M66*M$7,2))</f>
        <v/>
      </c>
      <c r="X67" s="12">
        <f>IF($B67="","",ROUND(N66*N$7,2))</f>
        <v/>
      </c>
      <c r="Y67" s="12">
        <f>IF($B67="","",ROUND(O66*O$7,2))</f>
        <v/>
      </c>
      <c r="Z67" s="12">
        <f>IF($B67="","",ROUND(P66*P$7,2))</f>
        <v/>
      </c>
      <c r="AA67" s="12">
        <f>IF($B67="","",ROUND(Q66*Q$7,2))</f>
        <v/>
      </c>
      <c r="AB67" s="12">
        <f>IF($B67="","",ROUND(R66*R$7,2))</f>
        <v/>
      </c>
      <c r="AC67" s="12">
        <f>IF($B67="","",MIN(I$8,I66+S67))</f>
        <v/>
      </c>
      <c r="AD67" s="12">
        <f>IF($B67="","",MIN(J$8,J66+T67))</f>
        <v/>
      </c>
      <c r="AE67" s="12">
        <f>IF($B67="","",MIN(K$8,K66+U67))</f>
        <v/>
      </c>
      <c r="AF67" s="12">
        <f>IF($B67="","",MIN(L$8,L66+V67))</f>
        <v/>
      </c>
      <c r="AG67" s="12">
        <f>IF($B67="","",MIN(M$8,M66+W67))</f>
        <v/>
      </c>
      <c r="AH67" s="12">
        <f>IF($B67="","",MIN(N$8,N66+X67))</f>
        <v/>
      </c>
      <c r="AI67" s="12">
        <f>IF($B67="","",MIN(O$8,O66+Y67))</f>
        <v/>
      </c>
      <c r="AJ67" s="12">
        <f>IF($B67="","",MIN(P$8,P66+Z67))</f>
        <v/>
      </c>
      <c r="AK67" s="12">
        <f>IF($B67="","",MIN(Q$8,Q66+AA67))</f>
        <v/>
      </c>
      <c r="AL67" s="12">
        <f>IF($B67="","",MIN(R$8,R66+AB67))</f>
        <v/>
      </c>
      <c r="AM67" s="12">
        <f>IF($B67="","",ROUND(MIN(I66+S67-AC67,MAX(0,Deudas!$D$8-SUM($AC67:$AL67))),2))</f>
        <v/>
      </c>
      <c r="AN67" s="12">
        <f>IF($B67="","",ROUND(MIN(J66+T67-AD67,MAX(0,Deudas!$D$8-SUM($AC67:$AL67)-SUM($AM67:AM67))),2))</f>
        <v/>
      </c>
      <c r="AO67" s="12">
        <f>IF($B67="","",ROUND(MIN(K66+U67-AE67,MAX(0,Deudas!$D$8-SUM($AC67:$AL67)-SUM($AM67:AN67))),2))</f>
        <v/>
      </c>
      <c r="AP67" s="12">
        <f>IF($B67="","",ROUND(MIN(L66+V67-AF67,MAX(0,Deudas!$D$8-SUM($AC67:$AL67)-SUM($AM67:AO67))),2))</f>
        <v/>
      </c>
      <c r="AQ67" s="12">
        <f>IF($B67="","",ROUND(MIN(M66+W67-AG67,MAX(0,Deudas!$D$8-SUM($AC67:$AL67)-SUM($AM67:AP67))),2))</f>
        <v/>
      </c>
      <c r="AR67" s="12">
        <f>IF($B67="","",ROUND(MIN(N66+X67-AH67,MAX(0,Deudas!$D$8-SUM($AC67:$AL67)-SUM($AM67:AQ67))),2))</f>
        <v/>
      </c>
      <c r="AS67" s="12">
        <f>IF($B67="","",ROUND(MIN(O66+Y67-AI67,MAX(0,Deudas!$D$8-SUM($AC67:$AL67)-SUM($AM67:AR67))),2))</f>
        <v/>
      </c>
      <c r="AT67" s="12">
        <f>IF($B67="","",ROUND(MIN(P66+Z67-AJ67,MAX(0,Deudas!$D$8-SUM($AC67:$AL67)-SUM($AM67:AS67))),2))</f>
        <v/>
      </c>
      <c r="AU67" s="12">
        <f>IF($B67="","",ROUND(MIN(Q66+AA67-AK67,MAX(0,Deudas!$D$8-SUM($AC67:$AL67)-SUM($AM67:AT67))),2))</f>
        <v/>
      </c>
      <c r="AV67" s="12">
        <f>IF($B67="","",ROUND(MIN(R66+AB67-AL67,MAX(0,Deudas!$D$8-SUM($AC67:$AL67)-SUM($AM67:AU67))),2))</f>
        <v/>
      </c>
    </row>
    <row r="68">
      <c r="B68" s="15">
        <f>IF(B67="","",IF(G67&gt;0.004,B67+1,""))</f>
        <v/>
      </c>
      <c r="C68" s="14">
        <f>IF($B68="","",EDATE(Deudas!$D$7,$B68))</f>
        <v/>
      </c>
      <c r="D68" s="12">
        <f>IF($B68="","",SUM($AC68:$AV68))</f>
        <v/>
      </c>
      <c r="E68" s="12">
        <f>IF($B68="","",SUM($S68:$AB68))</f>
        <v/>
      </c>
      <c r="F68" s="12">
        <f>IF($B68="","",D68-E68)</f>
        <v/>
      </c>
      <c r="G68" s="20">
        <f>IF($B68="","",SUM($I68:$R68))</f>
        <v/>
      </c>
      <c r="I68" s="12">
        <f>IF($B68="","",ROUND(I67+S68-AC68-AM68,2))</f>
        <v/>
      </c>
      <c r="J68" s="12">
        <f>IF($B68="","",ROUND(J67+T68-AD68-AN68,2))</f>
        <v/>
      </c>
      <c r="K68" s="12">
        <f>IF($B68="","",ROUND(K67+U68-AE68-AO68,2))</f>
        <v/>
      </c>
      <c r="L68" s="12">
        <f>IF($B68="","",ROUND(L67+V68-AF68-AP68,2))</f>
        <v/>
      </c>
      <c r="M68" s="12">
        <f>IF($B68="","",ROUND(M67+W68-AG68-AQ68,2))</f>
        <v/>
      </c>
      <c r="N68" s="12">
        <f>IF($B68="","",ROUND(N67+X68-AH68-AR68,2))</f>
        <v/>
      </c>
      <c r="O68" s="12">
        <f>IF($B68="","",ROUND(O67+Y68-AI68-AS68,2))</f>
        <v/>
      </c>
      <c r="P68" s="12">
        <f>IF($B68="","",ROUND(P67+Z68-AJ68-AT68,2))</f>
        <v/>
      </c>
      <c r="Q68" s="12">
        <f>IF($B68="","",ROUND(Q67+AA68-AK68-AU68,2))</f>
        <v/>
      </c>
      <c r="R68" s="12">
        <f>IF($B68="","",ROUND(R67+AB68-AL68-AV68,2))</f>
        <v/>
      </c>
      <c r="S68" s="12">
        <f>IF($B68="","",ROUND(I67*I$7,2))</f>
        <v/>
      </c>
      <c r="T68" s="12">
        <f>IF($B68="","",ROUND(J67*J$7,2))</f>
        <v/>
      </c>
      <c r="U68" s="12">
        <f>IF($B68="","",ROUND(K67*K$7,2))</f>
        <v/>
      </c>
      <c r="V68" s="12">
        <f>IF($B68="","",ROUND(L67*L$7,2))</f>
        <v/>
      </c>
      <c r="W68" s="12">
        <f>IF($B68="","",ROUND(M67*M$7,2))</f>
        <v/>
      </c>
      <c r="X68" s="12">
        <f>IF($B68="","",ROUND(N67*N$7,2))</f>
        <v/>
      </c>
      <c r="Y68" s="12">
        <f>IF($B68="","",ROUND(O67*O$7,2))</f>
        <v/>
      </c>
      <c r="Z68" s="12">
        <f>IF($B68="","",ROUND(P67*P$7,2))</f>
        <v/>
      </c>
      <c r="AA68" s="12">
        <f>IF($B68="","",ROUND(Q67*Q$7,2))</f>
        <v/>
      </c>
      <c r="AB68" s="12">
        <f>IF($B68="","",ROUND(R67*R$7,2))</f>
        <v/>
      </c>
      <c r="AC68" s="12">
        <f>IF($B68="","",MIN(I$8,I67+S68))</f>
        <v/>
      </c>
      <c r="AD68" s="12">
        <f>IF($B68="","",MIN(J$8,J67+T68))</f>
        <v/>
      </c>
      <c r="AE68" s="12">
        <f>IF($B68="","",MIN(K$8,K67+U68))</f>
        <v/>
      </c>
      <c r="AF68" s="12">
        <f>IF($B68="","",MIN(L$8,L67+V68))</f>
        <v/>
      </c>
      <c r="AG68" s="12">
        <f>IF($B68="","",MIN(M$8,M67+W68))</f>
        <v/>
      </c>
      <c r="AH68" s="12">
        <f>IF($B68="","",MIN(N$8,N67+X68))</f>
        <v/>
      </c>
      <c r="AI68" s="12">
        <f>IF($B68="","",MIN(O$8,O67+Y68))</f>
        <v/>
      </c>
      <c r="AJ68" s="12">
        <f>IF($B68="","",MIN(P$8,P67+Z68))</f>
        <v/>
      </c>
      <c r="AK68" s="12">
        <f>IF($B68="","",MIN(Q$8,Q67+AA68))</f>
        <v/>
      </c>
      <c r="AL68" s="12">
        <f>IF($B68="","",MIN(R$8,R67+AB68))</f>
        <v/>
      </c>
      <c r="AM68" s="12">
        <f>IF($B68="","",ROUND(MIN(I67+S68-AC68,MAX(0,Deudas!$D$8-SUM($AC68:$AL68))),2))</f>
        <v/>
      </c>
      <c r="AN68" s="12">
        <f>IF($B68="","",ROUND(MIN(J67+T68-AD68,MAX(0,Deudas!$D$8-SUM($AC68:$AL68)-SUM($AM68:AM68))),2))</f>
        <v/>
      </c>
      <c r="AO68" s="12">
        <f>IF($B68="","",ROUND(MIN(K67+U68-AE68,MAX(0,Deudas!$D$8-SUM($AC68:$AL68)-SUM($AM68:AN68))),2))</f>
        <v/>
      </c>
      <c r="AP68" s="12">
        <f>IF($B68="","",ROUND(MIN(L67+V68-AF68,MAX(0,Deudas!$D$8-SUM($AC68:$AL68)-SUM($AM68:AO68))),2))</f>
        <v/>
      </c>
      <c r="AQ68" s="12">
        <f>IF($B68="","",ROUND(MIN(M67+W68-AG68,MAX(0,Deudas!$D$8-SUM($AC68:$AL68)-SUM($AM68:AP68))),2))</f>
        <v/>
      </c>
      <c r="AR68" s="12">
        <f>IF($B68="","",ROUND(MIN(N67+X68-AH68,MAX(0,Deudas!$D$8-SUM($AC68:$AL68)-SUM($AM68:AQ68))),2))</f>
        <v/>
      </c>
      <c r="AS68" s="12">
        <f>IF($B68="","",ROUND(MIN(O67+Y68-AI68,MAX(0,Deudas!$D$8-SUM($AC68:$AL68)-SUM($AM68:AR68))),2))</f>
        <v/>
      </c>
      <c r="AT68" s="12">
        <f>IF($B68="","",ROUND(MIN(P67+Z68-AJ68,MAX(0,Deudas!$D$8-SUM($AC68:$AL68)-SUM($AM68:AS68))),2))</f>
        <v/>
      </c>
      <c r="AU68" s="12">
        <f>IF($B68="","",ROUND(MIN(Q67+AA68-AK68,MAX(0,Deudas!$D$8-SUM($AC68:$AL68)-SUM($AM68:AT68))),2))</f>
        <v/>
      </c>
      <c r="AV68" s="12">
        <f>IF($B68="","",ROUND(MIN(R67+AB68-AL68,MAX(0,Deudas!$D$8-SUM($AC68:$AL68)-SUM($AM68:AU68))),2))</f>
        <v/>
      </c>
    </row>
    <row r="69">
      <c r="B69" s="15">
        <f>IF(B68="","",IF(G68&gt;0.004,B68+1,""))</f>
        <v/>
      </c>
      <c r="C69" s="14">
        <f>IF($B69="","",EDATE(Deudas!$D$7,$B69))</f>
        <v/>
      </c>
      <c r="D69" s="12">
        <f>IF($B69="","",SUM($AC69:$AV69))</f>
        <v/>
      </c>
      <c r="E69" s="12">
        <f>IF($B69="","",SUM($S69:$AB69))</f>
        <v/>
      </c>
      <c r="F69" s="12">
        <f>IF($B69="","",D69-E69)</f>
        <v/>
      </c>
      <c r="G69" s="20">
        <f>IF($B69="","",SUM($I69:$R69))</f>
        <v/>
      </c>
      <c r="I69" s="12">
        <f>IF($B69="","",ROUND(I68+S69-AC69-AM69,2))</f>
        <v/>
      </c>
      <c r="J69" s="12">
        <f>IF($B69="","",ROUND(J68+T69-AD69-AN69,2))</f>
        <v/>
      </c>
      <c r="K69" s="12">
        <f>IF($B69="","",ROUND(K68+U69-AE69-AO69,2))</f>
        <v/>
      </c>
      <c r="L69" s="12">
        <f>IF($B69="","",ROUND(L68+V69-AF69-AP69,2))</f>
        <v/>
      </c>
      <c r="M69" s="12">
        <f>IF($B69="","",ROUND(M68+W69-AG69-AQ69,2))</f>
        <v/>
      </c>
      <c r="N69" s="12">
        <f>IF($B69="","",ROUND(N68+X69-AH69-AR69,2))</f>
        <v/>
      </c>
      <c r="O69" s="12">
        <f>IF($B69="","",ROUND(O68+Y69-AI69-AS69,2))</f>
        <v/>
      </c>
      <c r="P69" s="12">
        <f>IF($B69="","",ROUND(P68+Z69-AJ69-AT69,2))</f>
        <v/>
      </c>
      <c r="Q69" s="12">
        <f>IF($B69="","",ROUND(Q68+AA69-AK69-AU69,2))</f>
        <v/>
      </c>
      <c r="R69" s="12">
        <f>IF($B69="","",ROUND(R68+AB69-AL69-AV69,2))</f>
        <v/>
      </c>
      <c r="S69" s="12">
        <f>IF($B69="","",ROUND(I68*I$7,2))</f>
        <v/>
      </c>
      <c r="T69" s="12">
        <f>IF($B69="","",ROUND(J68*J$7,2))</f>
        <v/>
      </c>
      <c r="U69" s="12">
        <f>IF($B69="","",ROUND(K68*K$7,2))</f>
        <v/>
      </c>
      <c r="V69" s="12">
        <f>IF($B69="","",ROUND(L68*L$7,2))</f>
        <v/>
      </c>
      <c r="W69" s="12">
        <f>IF($B69="","",ROUND(M68*M$7,2))</f>
        <v/>
      </c>
      <c r="X69" s="12">
        <f>IF($B69="","",ROUND(N68*N$7,2))</f>
        <v/>
      </c>
      <c r="Y69" s="12">
        <f>IF($B69="","",ROUND(O68*O$7,2))</f>
        <v/>
      </c>
      <c r="Z69" s="12">
        <f>IF($B69="","",ROUND(P68*P$7,2))</f>
        <v/>
      </c>
      <c r="AA69" s="12">
        <f>IF($B69="","",ROUND(Q68*Q$7,2))</f>
        <v/>
      </c>
      <c r="AB69" s="12">
        <f>IF($B69="","",ROUND(R68*R$7,2))</f>
        <v/>
      </c>
      <c r="AC69" s="12">
        <f>IF($B69="","",MIN(I$8,I68+S69))</f>
        <v/>
      </c>
      <c r="AD69" s="12">
        <f>IF($B69="","",MIN(J$8,J68+T69))</f>
        <v/>
      </c>
      <c r="AE69" s="12">
        <f>IF($B69="","",MIN(K$8,K68+U69))</f>
        <v/>
      </c>
      <c r="AF69" s="12">
        <f>IF($B69="","",MIN(L$8,L68+V69))</f>
        <v/>
      </c>
      <c r="AG69" s="12">
        <f>IF($B69="","",MIN(M$8,M68+W69))</f>
        <v/>
      </c>
      <c r="AH69" s="12">
        <f>IF($B69="","",MIN(N$8,N68+X69))</f>
        <v/>
      </c>
      <c r="AI69" s="12">
        <f>IF($B69="","",MIN(O$8,O68+Y69))</f>
        <v/>
      </c>
      <c r="AJ69" s="12">
        <f>IF($B69="","",MIN(P$8,P68+Z69))</f>
        <v/>
      </c>
      <c r="AK69" s="12">
        <f>IF($B69="","",MIN(Q$8,Q68+AA69))</f>
        <v/>
      </c>
      <c r="AL69" s="12">
        <f>IF($B69="","",MIN(R$8,R68+AB69))</f>
        <v/>
      </c>
      <c r="AM69" s="12">
        <f>IF($B69="","",ROUND(MIN(I68+S69-AC69,MAX(0,Deudas!$D$8-SUM($AC69:$AL69))),2))</f>
        <v/>
      </c>
      <c r="AN69" s="12">
        <f>IF($B69="","",ROUND(MIN(J68+T69-AD69,MAX(0,Deudas!$D$8-SUM($AC69:$AL69)-SUM($AM69:AM69))),2))</f>
        <v/>
      </c>
      <c r="AO69" s="12">
        <f>IF($B69="","",ROUND(MIN(K68+U69-AE69,MAX(0,Deudas!$D$8-SUM($AC69:$AL69)-SUM($AM69:AN69))),2))</f>
        <v/>
      </c>
      <c r="AP69" s="12">
        <f>IF($B69="","",ROUND(MIN(L68+V69-AF69,MAX(0,Deudas!$D$8-SUM($AC69:$AL69)-SUM($AM69:AO69))),2))</f>
        <v/>
      </c>
      <c r="AQ69" s="12">
        <f>IF($B69="","",ROUND(MIN(M68+W69-AG69,MAX(0,Deudas!$D$8-SUM($AC69:$AL69)-SUM($AM69:AP69))),2))</f>
        <v/>
      </c>
      <c r="AR69" s="12">
        <f>IF($B69="","",ROUND(MIN(N68+X69-AH69,MAX(0,Deudas!$D$8-SUM($AC69:$AL69)-SUM($AM69:AQ69))),2))</f>
        <v/>
      </c>
      <c r="AS69" s="12">
        <f>IF($B69="","",ROUND(MIN(O68+Y69-AI69,MAX(0,Deudas!$D$8-SUM($AC69:$AL69)-SUM($AM69:AR69))),2))</f>
        <v/>
      </c>
      <c r="AT69" s="12">
        <f>IF($B69="","",ROUND(MIN(P68+Z69-AJ69,MAX(0,Deudas!$D$8-SUM($AC69:$AL69)-SUM($AM69:AS69))),2))</f>
        <v/>
      </c>
      <c r="AU69" s="12">
        <f>IF($B69="","",ROUND(MIN(Q68+AA69-AK69,MAX(0,Deudas!$D$8-SUM($AC69:$AL69)-SUM($AM69:AT69))),2))</f>
        <v/>
      </c>
      <c r="AV69" s="12">
        <f>IF($B69="","",ROUND(MIN(R68+AB69-AL69,MAX(0,Deudas!$D$8-SUM($AC69:$AL69)-SUM($AM69:AU69))),2))</f>
        <v/>
      </c>
    </row>
    <row r="70">
      <c r="B70" s="15">
        <f>IF(B69="","",IF(G69&gt;0.004,B69+1,""))</f>
        <v/>
      </c>
      <c r="C70" s="14">
        <f>IF($B70="","",EDATE(Deudas!$D$7,$B70))</f>
        <v/>
      </c>
      <c r="D70" s="12">
        <f>IF($B70="","",SUM($AC70:$AV70))</f>
        <v/>
      </c>
      <c r="E70" s="12">
        <f>IF($B70="","",SUM($S70:$AB70))</f>
        <v/>
      </c>
      <c r="F70" s="12">
        <f>IF($B70="","",D70-E70)</f>
        <v/>
      </c>
      <c r="G70" s="20">
        <f>IF($B70="","",SUM($I70:$R70))</f>
        <v/>
      </c>
      <c r="I70" s="12">
        <f>IF($B70="","",ROUND(I69+S70-AC70-AM70,2))</f>
        <v/>
      </c>
      <c r="J70" s="12">
        <f>IF($B70="","",ROUND(J69+T70-AD70-AN70,2))</f>
        <v/>
      </c>
      <c r="K70" s="12">
        <f>IF($B70="","",ROUND(K69+U70-AE70-AO70,2))</f>
        <v/>
      </c>
      <c r="L70" s="12">
        <f>IF($B70="","",ROUND(L69+V70-AF70-AP70,2))</f>
        <v/>
      </c>
      <c r="M70" s="12">
        <f>IF($B70="","",ROUND(M69+W70-AG70-AQ70,2))</f>
        <v/>
      </c>
      <c r="N70" s="12">
        <f>IF($B70="","",ROUND(N69+X70-AH70-AR70,2))</f>
        <v/>
      </c>
      <c r="O70" s="12">
        <f>IF($B70="","",ROUND(O69+Y70-AI70-AS70,2))</f>
        <v/>
      </c>
      <c r="P70" s="12">
        <f>IF($B70="","",ROUND(P69+Z70-AJ70-AT70,2))</f>
        <v/>
      </c>
      <c r="Q70" s="12">
        <f>IF($B70="","",ROUND(Q69+AA70-AK70-AU70,2))</f>
        <v/>
      </c>
      <c r="R70" s="12">
        <f>IF($B70="","",ROUND(R69+AB70-AL70-AV70,2))</f>
        <v/>
      </c>
      <c r="S70" s="12">
        <f>IF($B70="","",ROUND(I69*I$7,2))</f>
        <v/>
      </c>
      <c r="T70" s="12">
        <f>IF($B70="","",ROUND(J69*J$7,2))</f>
        <v/>
      </c>
      <c r="U70" s="12">
        <f>IF($B70="","",ROUND(K69*K$7,2))</f>
        <v/>
      </c>
      <c r="V70" s="12">
        <f>IF($B70="","",ROUND(L69*L$7,2))</f>
        <v/>
      </c>
      <c r="W70" s="12">
        <f>IF($B70="","",ROUND(M69*M$7,2))</f>
        <v/>
      </c>
      <c r="X70" s="12">
        <f>IF($B70="","",ROUND(N69*N$7,2))</f>
        <v/>
      </c>
      <c r="Y70" s="12">
        <f>IF($B70="","",ROUND(O69*O$7,2))</f>
        <v/>
      </c>
      <c r="Z70" s="12">
        <f>IF($B70="","",ROUND(P69*P$7,2))</f>
        <v/>
      </c>
      <c r="AA70" s="12">
        <f>IF($B70="","",ROUND(Q69*Q$7,2))</f>
        <v/>
      </c>
      <c r="AB70" s="12">
        <f>IF($B70="","",ROUND(R69*R$7,2))</f>
        <v/>
      </c>
      <c r="AC70" s="12">
        <f>IF($B70="","",MIN(I$8,I69+S70))</f>
        <v/>
      </c>
      <c r="AD70" s="12">
        <f>IF($B70="","",MIN(J$8,J69+T70))</f>
        <v/>
      </c>
      <c r="AE70" s="12">
        <f>IF($B70="","",MIN(K$8,K69+U70))</f>
        <v/>
      </c>
      <c r="AF70" s="12">
        <f>IF($B70="","",MIN(L$8,L69+V70))</f>
        <v/>
      </c>
      <c r="AG70" s="12">
        <f>IF($B70="","",MIN(M$8,M69+W70))</f>
        <v/>
      </c>
      <c r="AH70" s="12">
        <f>IF($B70="","",MIN(N$8,N69+X70))</f>
        <v/>
      </c>
      <c r="AI70" s="12">
        <f>IF($B70="","",MIN(O$8,O69+Y70))</f>
        <v/>
      </c>
      <c r="AJ70" s="12">
        <f>IF($B70="","",MIN(P$8,P69+Z70))</f>
        <v/>
      </c>
      <c r="AK70" s="12">
        <f>IF($B70="","",MIN(Q$8,Q69+AA70))</f>
        <v/>
      </c>
      <c r="AL70" s="12">
        <f>IF($B70="","",MIN(R$8,R69+AB70))</f>
        <v/>
      </c>
      <c r="AM70" s="12">
        <f>IF($B70="","",ROUND(MIN(I69+S70-AC70,MAX(0,Deudas!$D$8-SUM($AC70:$AL70))),2))</f>
        <v/>
      </c>
      <c r="AN70" s="12">
        <f>IF($B70="","",ROUND(MIN(J69+T70-AD70,MAX(0,Deudas!$D$8-SUM($AC70:$AL70)-SUM($AM70:AM70))),2))</f>
        <v/>
      </c>
      <c r="AO70" s="12">
        <f>IF($B70="","",ROUND(MIN(K69+U70-AE70,MAX(0,Deudas!$D$8-SUM($AC70:$AL70)-SUM($AM70:AN70))),2))</f>
        <v/>
      </c>
      <c r="AP70" s="12">
        <f>IF($B70="","",ROUND(MIN(L69+V70-AF70,MAX(0,Deudas!$D$8-SUM($AC70:$AL70)-SUM($AM70:AO70))),2))</f>
        <v/>
      </c>
      <c r="AQ70" s="12">
        <f>IF($B70="","",ROUND(MIN(M69+W70-AG70,MAX(0,Deudas!$D$8-SUM($AC70:$AL70)-SUM($AM70:AP70))),2))</f>
        <v/>
      </c>
      <c r="AR70" s="12">
        <f>IF($B70="","",ROUND(MIN(N69+X70-AH70,MAX(0,Deudas!$D$8-SUM($AC70:$AL70)-SUM($AM70:AQ70))),2))</f>
        <v/>
      </c>
      <c r="AS70" s="12">
        <f>IF($B70="","",ROUND(MIN(O69+Y70-AI70,MAX(0,Deudas!$D$8-SUM($AC70:$AL70)-SUM($AM70:AR70))),2))</f>
        <v/>
      </c>
      <c r="AT70" s="12">
        <f>IF($B70="","",ROUND(MIN(P69+Z70-AJ70,MAX(0,Deudas!$D$8-SUM($AC70:$AL70)-SUM($AM70:AS70))),2))</f>
        <v/>
      </c>
      <c r="AU70" s="12">
        <f>IF($B70="","",ROUND(MIN(Q69+AA70-AK70,MAX(0,Deudas!$D$8-SUM($AC70:$AL70)-SUM($AM70:AT70))),2))</f>
        <v/>
      </c>
      <c r="AV70" s="12">
        <f>IF($B70="","",ROUND(MIN(R69+AB70-AL70,MAX(0,Deudas!$D$8-SUM($AC70:$AL70)-SUM($AM70:AU70))),2))</f>
        <v/>
      </c>
    </row>
    <row r="71">
      <c r="B71" s="15">
        <f>IF(B70="","",IF(G70&gt;0.004,B70+1,""))</f>
        <v/>
      </c>
      <c r="C71" s="14">
        <f>IF($B71="","",EDATE(Deudas!$D$7,$B71))</f>
        <v/>
      </c>
      <c r="D71" s="12">
        <f>IF($B71="","",SUM($AC71:$AV71))</f>
        <v/>
      </c>
      <c r="E71" s="12">
        <f>IF($B71="","",SUM($S71:$AB71))</f>
        <v/>
      </c>
      <c r="F71" s="12">
        <f>IF($B71="","",D71-E71)</f>
        <v/>
      </c>
      <c r="G71" s="20">
        <f>IF($B71="","",SUM($I71:$R71))</f>
        <v/>
      </c>
      <c r="I71" s="12">
        <f>IF($B71="","",ROUND(I70+S71-AC71-AM71,2))</f>
        <v/>
      </c>
      <c r="J71" s="12">
        <f>IF($B71="","",ROUND(J70+T71-AD71-AN71,2))</f>
        <v/>
      </c>
      <c r="K71" s="12">
        <f>IF($B71="","",ROUND(K70+U71-AE71-AO71,2))</f>
        <v/>
      </c>
      <c r="L71" s="12">
        <f>IF($B71="","",ROUND(L70+V71-AF71-AP71,2))</f>
        <v/>
      </c>
      <c r="M71" s="12">
        <f>IF($B71="","",ROUND(M70+W71-AG71-AQ71,2))</f>
        <v/>
      </c>
      <c r="N71" s="12">
        <f>IF($B71="","",ROUND(N70+X71-AH71-AR71,2))</f>
        <v/>
      </c>
      <c r="O71" s="12">
        <f>IF($B71="","",ROUND(O70+Y71-AI71-AS71,2))</f>
        <v/>
      </c>
      <c r="P71" s="12">
        <f>IF($B71="","",ROUND(P70+Z71-AJ71-AT71,2))</f>
        <v/>
      </c>
      <c r="Q71" s="12">
        <f>IF($B71="","",ROUND(Q70+AA71-AK71-AU71,2))</f>
        <v/>
      </c>
      <c r="R71" s="12">
        <f>IF($B71="","",ROUND(R70+AB71-AL71-AV71,2))</f>
        <v/>
      </c>
      <c r="S71" s="12">
        <f>IF($B71="","",ROUND(I70*I$7,2))</f>
        <v/>
      </c>
      <c r="T71" s="12">
        <f>IF($B71="","",ROUND(J70*J$7,2))</f>
        <v/>
      </c>
      <c r="U71" s="12">
        <f>IF($B71="","",ROUND(K70*K$7,2))</f>
        <v/>
      </c>
      <c r="V71" s="12">
        <f>IF($B71="","",ROUND(L70*L$7,2))</f>
        <v/>
      </c>
      <c r="W71" s="12">
        <f>IF($B71="","",ROUND(M70*M$7,2))</f>
        <v/>
      </c>
      <c r="X71" s="12">
        <f>IF($B71="","",ROUND(N70*N$7,2))</f>
        <v/>
      </c>
      <c r="Y71" s="12">
        <f>IF($B71="","",ROUND(O70*O$7,2))</f>
        <v/>
      </c>
      <c r="Z71" s="12">
        <f>IF($B71="","",ROUND(P70*P$7,2))</f>
        <v/>
      </c>
      <c r="AA71" s="12">
        <f>IF($B71="","",ROUND(Q70*Q$7,2))</f>
        <v/>
      </c>
      <c r="AB71" s="12">
        <f>IF($B71="","",ROUND(R70*R$7,2))</f>
        <v/>
      </c>
      <c r="AC71" s="12">
        <f>IF($B71="","",MIN(I$8,I70+S71))</f>
        <v/>
      </c>
      <c r="AD71" s="12">
        <f>IF($B71="","",MIN(J$8,J70+T71))</f>
        <v/>
      </c>
      <c r="AE71" s="12">
        <f>IF($B71="","",MIN(K$8,K70+U71))</f>
        <v/>
      </c>
      <c r="AF71" s="12">
        <f>IF($B71="","",MIN(L$8,L70+V71))</f>
        <v/>
      </c>
      <c r="AG71" s="12">
        <f>IF($B71="","",MIN(M$8,M70+W71))</f>
        <v/>
      </c>
      <c r="AH71" s="12">
        <f>IF($B71="","",MIN(N$8,N70+X71))</f>
        <v/>
      </c>
      <c r="AI71" s="12">
        <f>IF($B71="","",MIN(O$8,O70+Y71))</f>
        <v/>
      </c>
      <c r="AJ71" s="12">
        <f>IF($B71="","",MIN(P$8,P70+Z71))</f>
        <v/>
      </c>
      <c r="AK71" s="12">
        <f>IF($B71="","",MIN(Q$8,Q70+AA71))</f>
        <v/>
      </c>
      <c r="AL71" s="12">
        <f>IF($B71="","",MIN(R$8,R70+AB71))</f>
        <v/>
      </c>
      <c r="AM71" s="12">
        <f>IF($B71="","",ROUND(MIN(I70+S71-AC71,MAX(0,Deudas!$D$8-SUM($AC71:$AL71))),2))</f>
        <v/>
      </c>
      <c r="AN71" s="12">
        <f>IF($B71="","",ROUND(MIN(J70+T71-AD71,MAX(0,Deudas!$D$8-SUM($AC71:$AL71)-SUM($AM71:AM71))),2))</f>
        <v/>
      </c>
      <c r="AO71" s="12">
        <f>IF($B71="","",ROUND(MIN(K70+U71-AE71,MAX(0,Deudas!$D$8-SUM($AC71:$AL71)-SUM($AM71:AN71))),2))</f>
        <v/>
      </c>
      <c r="AP71" s="12">
        <f>IF($B71="","",ROUND(MIN(L70+V71-AF71,MAX(0,Deudas!$D$8-SUM($AC71:$AL71)-SUM($AM71:AO71))),2))</f>
        <v/>
      </c>
      <c r="AQ71" s="12">
        <f>IF($B71="","",ROUND(MIN(M70+W71-AG71,MAX(0,Deudas!$D$8-SUM($AC71:$AL71)-SUM($AM71:AP71))),2))</f>
        <v/>
      </c>
      <c r="AR71" s="12">
        <f>IF($B71="","",ROUND(MIN(N70+X71-AH71,MAX(0,Deudas!$D$8-SUM($AC71:$AL71)-SUM($AM71:AQ71))),2))</f>
        <v/>
      </c>
      <c r="AS71" s="12">
        <f>IF($B71="","",ROUND(MIN(O70+Y71-AI71,MAX(0,Deudas!$D$8-SUM($AC71:$AL71)-SUM($AM71:AR71))),2))</f>
        <v/>
      </c>
      <c r="AT71" s="12">
        <f>IF($B71="","",ROUND(MIN(P70+Z71-AJ71,MAX(0,Deudas!$D$8-SUM($AC71:$AL71)-SUM($AM71:AS71))),2))</f>
        <v/>
      </c>
      <c r="AU71" s="12">
        <f>IF($B71="","",ROUND(MIN(Q70+AA71-AK71,MAX(0,Deudas!$D$8-SUM($AC71:$AL71)-SUM($AM71:AT71))),2))</f>
        <v/>
      </c>
      <c r="AV71" s="12">
        <f>IF($B71="","",ROUND(MIN(R70+AB71-AL71,MAX(0,Deudas!$D$8-SUM($AC71:$AL71)-SUM($AM71:AU71))),2))</f>
        <v/>
      </c>
    </row>
    <row r="72">
      <c r="B72" s="15">
        <f>IF(B71="","",IF(G71&gt;0.004,B71+1,""))</f>
        <v/>
      </c>
      <c r="C72" s="14">
        <f>IF($B72="","",EDATE(Deudas!$D$7,$B72))</f>
        <v/>
      </c>
      <c r="D72" s="12">
        <f>IF($B72="","",SUM($AC72:$AV72))</f>
        <v/>
      </c>
      <c r="E72" s="12">
        <f>IF($B72="","",SUM($S72:$AB72))</f>
        <v/>
      </c>
      <c r="F72" s="12">
        <f>IF($B72="","",D72-E72)</f>
        <v/>
      </c>
      <c r="G72" s="20">
        <f>IF($B72="","",SUM($I72:$R72))</f>
        <v/>
      </c>
      <c r="I72" s="12">
        <f>IF($B72="","",ROUND(I71+S72-AC72-AM72,2))</f>
        <v/>
      </c>
      <c r="J72" s="12">
        <f>IF($B72="","",ROUND(J71+T72-AD72-AN72,2))</f>
        <v/>
      </c>
      <c r="K72" s="12">
        <f>IF($B72="","",ROUND(K71+U72-AE72-AO72,2))</f>
        <v/>
      </c>
      <c r="L72" s="12">
        <f>IF($B72="","",ROUND(L71+V72-AF72-AP72,2))</f>
        <v/>
      </c>
      <c r="M72" s="12">
        <f>IF($B72="","",ROUND(M71+W72-AG72-AQ72,2))</f>
        <v/>
      </c>
      <c r="N72" s="12">
        <f>IF($B72="","",ROUND(N71+X72-AH72-AR72,2))</f>
        <v/>
      </c>
      <c r="O72" s="12">
        <f>IF($B72="","",ROUND(O71+Y72-AI72-AS72,2))</f>
        <v/>
      </c>
      <c r="P72" s="12">
        <f>IF($B72="","",ROUND(P71+Z72-AJ72-AT72,2))</f>
        <v/>
      </c>
      <c r="Q72" s="12">
        <f>IF($B72="","",ROUND(Q71+AA72-AK72-AU72,2))</f>
        <v/>
      </c>
      <c r="R72" s="12">
        <f>IF($B72="","",ROUND(R71+AB72-AL72-AV72,2))</f>
        <v/>
      </c>
      <c r="S72" s="12">
        <f>IF($B72="","",ROUND(I71*I$7,2))</f>
        <v/>
      </c>
      <c r="T72" s="12">
        <f>IF($B72="","",ROUND(J71*J$7,2))</f>
        <v/>
      </c>
      <c r="U72" s="12">
        <f>IF($B72="","",ROUND(K71*K$7,2))</f>
        <v/>
      </c>
      <c r="V72" s="12">
        <f>IF($B72="","",ROUND(L71*L$7,2))</f>
        <v/>
      </c>
      <c r="W72" s="12">
        <f>IF($B72="","",ROUND(M71*M$7,2))</f>
        <v/>
      </c>
      <c r="X72" s="12">
        <f>IF($B72="","",ROUND(N71*N$7,2))</f>
        <v/>
      </c>
      <c r="Y72" s="12">
        <f>IF($B72="","",ROUND(O71*O$7,2))</f>
        <v/>
      </c>
      <c r="Z72" s="12">
        <f>IF($B72="","",ROUND(P71*P$7,2))</f>
        <v/>
      </c>
      <c r="AA72" s="12">
        <f>IF($B72="","",ROUND(Q71*Q$7,2))</f>
        <v/>
      </c>
      <c r="AB72" s="12">
        <f>IF($B72="","",ROUND(R71*R$7,2))</f>
        <v/>
      </c>
      <c r="AC72" s="12">
        <f>IF($B72="","",MIN(I$8,I71+S72))</f>
        <v/>
      </c>
      <c r="AD72" s="12">
        <f>IF($B72="","",MIN(J$8,J71+T72))</f>
        <v/>
      </c>
      <c r="AE72" s="12">
        <f>IF($B72="","",MIN(K$8,K71+U72))</f>
        <v/>
      </c>
      <c r="AF72" s="12">
        <f>IF($B72="","",MIN(L$8,L71+V72))</f>
        <v/>
      </c>
      <c r="AG72" s="12">
        <f>IF($B72="","",MIN(M$8,M71+W72))</f>
        <v/>
      </c>
      <c r="AH72" s="12">
        <f>IF($B72="","",MIN(N$8,N71+X72))</f>
        <v/>
      </c>
      <c r="AI72" s="12">
        <f>IF($B72="","",MIN(O$8,O71+Y72))</f>
        <v/>
      </c>
      <c r="AJ72" s="12">
        <f>IF($B72="","",MIN(P$8,P71+Z72))</f>
        <v/>
      </c>
      <c r="AK72" s="12">
        <f>IF($B72="","",MIN(Q$8,Q71+AA72))</f>
        <v/>
      </c>
      <c r="AL72" s="12">
        <f>IF($B72="","",MIN(R$8,R71+AB72))</f>
        <v/>
      </c>
      <c r="AM72" s="12">
        <f>IF($B72="","",ROUND(MIN(I71+S72-AC72,MAX(0,Deudas!$D$8-SUM($AC72:$AL72))),2))</f>
        <v/>
      </c>
      <c r="AN72" s="12">
        <f>IF($B72="","",ROUND(MIN(J71+T72-AD72,MAX(0,Deudas!$D$8-SUM($AC72:$AL72)-SUM($AM72:AM72))),2))</f>
        <v/>
      </c>
      <c r="AO72" s="12">
        <f>IF($B72="","",ROUND(MIN(K71+U72-AE72,MAX(0,Deudas!$D$8-SUM($AC72:$AL72)-SUM($AM72:AN72))),2))</f>
        <v/>
      </c>
      <c r="AP72" s="12">
        <f>IF($B72="","",ROUND(MIN(L71+V72-AF72,MAX(0,Deudas!$D$8-SUM($AC72:$AL72)-SUM($AM72:AO72))),2))</f>
        <v/>
      </c>
      <c r="AQ72" s="12">
        <f>IF($B72="","",ROUND(MIN(M71+W72-AG72,MAX(0,Deudas!$D$8-SUM($AC72:$AL72)-SUM($AM72:AP72))),2))</f>
        <v/>
      </c>
      <c r="AR72" s="12">
        <f>IF($B72="","",ROUND(MIN(N71+X72-AH72,MAX(0,Deudas!$D$8-SUM($AC72:$AL72)-SUM($AM72:AQ72))),2))</f>
        <v/>
      </c>
      <c r="AS72" s="12">
        <f>IF($B72="","",ROUND(MIN(O71+Y72-AI72,MAX(0,Deudas!$D$8-SUM($AC72:$AL72)-SUM($AM72:AR72))),2))</f>
        <v/>
      </c>
      <c r="AT72" s="12">
        <f>IF($B72="","",ROUND(MIN(P71+Z72-AJ72,MAX(0,Deudas!$D$8-SUM($AC72:$AL72)-SUM($AM72:AS72))),2))</f>
        <v/>
      </c>
      <c r="AU72" s="12">
        <f>IF($B72="","",ROUND(MIN(Q71+AA72-AK72,MAX(0,Deudas!$D$8-SUM($AC72:$AL72)-SUM($AM72:AT72))),2))</f>
        <v/>
      </c>
      <c r="AV72" s="12">
        <f>IF($B72="","",ROUND(MIN(R71+AB72-AL72,MAX(0,Deudas!$D$8-SUM($AC72:$AL72)-SUM($AM72:AU72))),2))</f>
        <v/>
      </c>
    </row>
    <row r="73">
      <c r="B73" s="15">
        <f>IF(B72="","",IF(G72&gt;0.004,B72+1,""))</f>
        <v/>
      </c>
      <c r="C73" s="14">
        <f>IF($B73="","",EDATE(Deudas!$D$7,$B73))</f>
        <v/>
      </c>
      <c r="D73" s="12">
        <f>IF($B73="","",SUM($AC73:$AV73))</f>
        <v/>
      </c>
      <c r="E73" s="12">
        <f>IF($B73="","",SUM($S73:$AB73))</f>
        <v/>
      </c>
      <c r="F73" s="12">
        <f>IF($B73="","",D73-E73)</f>
        <v/>
      </c>
      <c r="G73" s="20">
        <f>IF($B73="","",SUM($I73:$R73))</f>
        <v/>
      </c>
      <c r="I73" s="12">
        <f>IF($B73="","",ROUND(I72+S73-AC73-AM73,2))</f>
        <v/>
      </c>
      <c r="J73" s="12">
        <f>IF($B73="","",ROUND(J72+T73-AD73-AN73,2))</f>
        <v/>
      </c>
      <c r="K73" s="12">
        <f>IF($B73="","",ROUND(K72+U73-AE73-AO73,2))</f>
        <v/>
      </c>
      <c r="L73" s="12">
        <f>IF($B73="","",ROUND(L72+V73-AF73-AP73,2))</f>
        <v/>
      </c>
      <c r="M73" s="12">
        <f>IF($B73="","",ROUND(M72+W73-AG73-AQ73,2))</f>
        <v/>
      </c>
      <c r="N73" s="12">
        <f>IF($B73="","",ROUND(N72+X73-AH73-AR73,2))</f>
        <v/>
      </c>
      <c r="O73" s="12">
        <f>IF($B73="","",ROUND(O72+Y73-AI73-AS73,2))</f>
        <v/>
      </c>
      <c r="P73" s="12">
        <f>IF($B73="","",ROUND(P72+Z73-AJ73-AT73,2))</f>
        <v/>
      </c>
      <c r="Q73" s="12">
        <f>IF($B73="","",ROUND(Q72+AA73-AK73-AU73,2))</f>
        <v/>
      </c>
      <c r="R73" s="12">
        <f>IF($B73="","",ROUND(R72+AB73-AL73-AV73,2))</f>
        <v/>
      </c>
      <c r="S73" s="12">
        <f>IF($B73="","",ROUND(I72*I$7,2))</f>
        <v/>
      </c>
      <c r="T73" s="12">
        <f>IF($B73="","",ROUND(J72*J$7,2))</f>
        <v/>
      </c>
      <c r="U73" s="12">
        <f>IF($B73="","",ROUND(K72*K$7,2))</f>
        <v/>
      </c>
      <c r="V73" s="12">
        <f>IF($B73="","",ROUND(L72*L$7,2))</f>
        <v/>
      </c>
      <c r="W73" s="12">
        <f>IF($B73="","",ROUND(M72*M$7,2))</f>
        <v/>
      </c>
      <c r="X73" s="12">
        <f>IF($B73="","",ROUND(N72*N$7,2))</f>
        <v/>
      </c>
      <c r="Y73" s="12">
        <f>IF($B73="","",ROUND(O72*O$7,2))</f>
        <v/>
      </c>
      <c r="Z73" s="12">
        <f>IF($B73="","",ROUND(P72*P$7,2))</f>
        <v/>
      </c>
      <c r="AA73" s="12">
        <f>IF($B73="","",ROUND(Q72*Q$7,2))</f>
        <v/>
      </c>
      <c r="AB73" s="12">
        <f>IF($B73="","",ROUND(R72*R$7,2))</f>
        <v/>
      </c>
      <c r="AC73" s="12">
        <f>IF($B73="","",MIN(I$8,I72+S73))</f>
        <v/>
      </c>
      <c r="AD73" s="12">
        <f>IF($B73="","",MIN(J$8,J72+T73))</f>
        <v/>
      </c>
      <c r="AE73" s="12">
        <f>IF($B73="","",MIN(K$8,K72+U73))</f>
        <v/>
      </c>
      <c r="AF73" s="12">
        <f>IF($B73="","",MIN(L$8,L72+V73))</f>
        <v/>
      </c>
      <c r="AG73" s="12">
        <f>IF($B73="","",MIN(M$8,M72+W73))</f>
        <v/>
      </c>
      <c r="AH73" s="12">
        <f>IF($B73="","",MIN(N$8,N72+X73))</f>
        <v/>
      </c>
      <c r="AI73" s="12">
        <f>IF($B73="","",MIN(O$8,O72+Y73))</f>
        <v/>
      </c>
      <c r="AJ73" s="12">
        <f>IF($B73="","",MIN(P$8,P72+Z73))</f>
        <v/>
      </c>
      <c r="AK73" s="12">
        <f>IF($B73="","",MIN(Q$8,Q72+AA73))</f>
        <v/>
      </c>
      <c r="AL73" s="12">
        <f>IF($B73="","",MIN(R$8,R72+AB73))</f>
        <v/>
      </c>
      <c r="AM73" s="12">
        <f>IF($B73="","",ROUND(MIN(I72+S73-AC73,MAX(0,Deudas!$D$8-SUM($AC73:$AL73))),2))</f>
        <v/>
      </c>
      <c r="AN73" s="12">
        <f>IF($B73="","",ROUND(MIN(J72+T73-AD73,MAX(0,Deudas!$D$8-SUM($AC73:$AL73)-SUM($AM73:AM73))),2))</f>
        <v/>
      </c>
      <c r="AO73" s="12">
        <f>IF($B73="","",ROUND(MIN(K72+U73-AE73,MAX(0,Deudas!$D$8-SUM($AC73:$AL73)-SUM($AM73:AN73))),2))</f>
        <v/>
      </c>
      <c r="AP73" s="12">
        <f>IF($B73="","",ROUND(MIN(L72+V73-AF73,MAX(0,Deudas!$D$8-SUM($AC73:$AL73)-SUM($AM73:AO73))),2))</f>
        <v/>
      </c>
      <c r="AQ73" s="12">
        <f>IF($B73="","",ROUND(MIN(M72+W73-AG73,MAX(0,Deudas!$D$8-SUM($AC73:$AL73)-SUM($AM73:AP73))),2))</f>
        <v/>
      </c>
      <c r="AR73" s="12">
        <f>IF($B73="","",ROUND(MIN(N72+X73-AH73,MAX(0,Deudas!$D$8-SUM($AC73:$AL73)-SUM($AM73:AQ73))),2))</f>
        <v/>
      </c>
      <c r="AS73" s="12">
        <f>IF($B73="","",ROUND(MIN(O72+Y73-AI73,MAX(0,Deudas!$D$8-SUM($AC73:$AL73)-SUM($AM73:AR73))),2))</f>
        <v/>
      </c>
      <c r="AT73" s="12">
        <f>IF($B73="","",ROUND(MIN(P72+Z73-AJ73,MAX(0,Deudas!$D$8-SUM($AC73:$AL73)-SUM($AM73:AS73))),2))</f>
        <v/>
      </c>
      <c r="AU73" s="12">
        <f>IF($B73="","",ROUND(MIN(Q72+AA73-AK73,MAX(0,Deudas!$D$8-SUM($AC73:$AL73)-SUM($AM73:AT73))),2))</f>
        <v/>
      </c>
      <c r="AV73" s="12">
        <f>IF($B73="","",ROUND(MIN(R72+AB73-AL73,MAX(0,Deudas!$D$8-SUM($AC73:$AL73)-SUM($AM73:AU73))),2))</f>
        <v/>
      </c>
    </row>
    <row r="74">
      <c r="B74" s="15">
        <f>IF(B73="","",IF(G73&gt;0.004,B73+1,""))</f>
        <v/>
      </c>
      <c r="C74" s="14">
        <f>IF($B74="","",EDATE(Deudas!$D$7,$B74))</f>
        <v/>
      </c>
      <c r="D74" s="12">
        <f>IF($B74="","",SUM($AC74:$AV74))</f>
        <v/>
      </c>
      <c r="E74" s="12">
        <f>IF($B74="","",SUM($S74:$AB74))</f>
        <v/>
      </c>
      <c r="F74" s="12">
        <f>IF($B74="","",D74-E74)</f>
        <v/>
      </c>
      <c r="G74" s="20">
        <f>IF($B74="","",SUM($I74:$R74))</f>
        <v/>
      </c>
      <c r="I74" s="12">
        <f>IF($B74="","",ROUND(I73+S74-AC74-AM74,2))</f>
        <v/>
      </c>
      <c r="J74" s="12">
        <f>IF($B74="","",ROUND(J73+T74-AD74-AN74,2))</f>
        <v/>
      </c>
      <c r="K74" s="12">
        <f>IF($B74="","",ROUND(K73+U74-AE74-AO74,2))</f>
        <v/>
      </c>
      <c r="L74" s="12">
        <f>IF($B74="","",ROUND(L73+V74-AF74-AP74,2))</f>
        <v/>
      </c>
      <c r="M74" s="12">
        <f>IF($B74="","",ROUND(M73+W74-AG74-AQ74,2))</f>
        <v/>
      </c>
      <c r="N74" s="12">
        <f>IF($B74="","",ROUND(N73+X74-AH74-AR74,2))</f>
        <v/>
      </c>
      <c r="O74" s="12">
        <f>IF($B74="","",ROUND(O73+Y74-AI74-AS74,2))</f>
        <v/>
      </c>
      <c r="P74" s="12">
        <f>IF($B74="","",ROUND(P73+Z74-AJ74-AT74,2))</f>
        <v/>
      </c>
      <c r="Q74" s="12">
        <f>IF($B74="","",ROUND(Q73+AA74-AK74-AU74,2))</f>
        <v/>
      </c>
      <c r="R74" s="12">
        <f>IF($B74="","",ROUND(R73+AB74-AL74-AV74,2))</f>
        <v/>
      </c>
      <c r="S74" s="12">
        <f>IF($B74="","",ROUND(I73*I$7,2))</f>
        <v/>
      </c>
      <c r="T74" s="12">
        <f>IF($B74="","",ROUND(J73*J$7,2))</f>
        <v/>
      </c>
      <c r="U74" s="12">
        <f>IF($B74="","",ROUND(K73*K$7,2))</f>
        <v/>
      </c>
      <c r="V74" s="12">
        <f>IF($B74="","",ROUND(L73*L$7,2))</f>
        <v/>
      </c>
      <c r="W74" s="12">
        <f>IF($B74="","",ROUND(M73*M$7,2))</f>
        <v/>
      </c>
      <c r="X74" s="12">
        <f>IF($B74="","",ROUND(N73*N$7,2))</f>
        <v/>
      </c>
      <c r="Y74" s="12">
        <f>IF($B74="","",ROUND(O73*O$7,2))</f>
        <v/>
      </c>
      <c r="Z74" s="12">
        <f>IF($B74="","",ROUND(P73*P$7,2))</f>
        <v/>
      </c>
      <c r="AA74" s="12">
        <f>IF($B74="","",ROUND(Q73*Q$7,2))</f>
        <v/>
      </c>
      <c r="AB74" s="12">
        <f>IF($B74="","",ROUND(R73*R$7,2))</f>
        <v/>
      </c>
      <c r="AC74" s="12">
        <f>IF($B74="","",MIN(I$8,I73+S74))</f>
        <v/>
      </c>
      <c r="AD74" s="12">
        <f>IF($B74="","",MIN(J$8,J73+T74))</f>
        <v/>
      </c>
      <c r="AE74" s="12">
        <f>IF($B74="","",MIN(K$8,K73+U74))</f>
        <v/>
      </c>
      <c r="AF74" s="12">
        <f>IF($B74="","",MIN(L$8,L73+V74))</f>
        <v/>
      </c>
      <c r="AG74" s="12">
        <f>IF($B74="","",MIN(M$8,M73+W74))</f>
        <v/>
      </c>
      <c r="AH74" s="12">
        <f>IF($B74="","",MIN(N$8,N73+X74))</f>
        <v/>
      </c>
      <c r="AI74" s="12">
        <f>IF($B74="","",MIN(O$8,O73+Y74))</f>
        <v/>
      </c>
      <c r="AJ74" s="12">
        <f>IF($B74="","",MIN(P$8,P73+Z74))</f>
        <v/>
      </c>
      <c r="AK74" s="12">
        <f>IF($B74="","",MIN(Q$8,Q73+AA74))</f>
        <v/>
      </c>
      <c r="AL74" s="12">
        <f>IF($B74="","",MIN(R$8,R73+AB74))</f>
        <v/>
      </c>
      <c r="AM74" s="12">
        <f>IF($B74="","",ROUND(MIN(I73+S74-AC74,MAX(0,Deudas!$D$8-SUM($AC74:$AL74))),2))</f>
        <v/>
      </c>
      <c r="AN74" s="12">
        <f>IF($B74="","",ROUND(MIN(J73+T74-AD74,MAX(0,Deudas!$D$8-SUM($AC74:$AL74)-SUM($AM74:AM74))),2))</f>
        <v/>
      </c>
      <c r="AO74" s="12">
        <f>IF($B74="","",ROUND(MIN(K73+U74-AE74,MAX(0,Deudas!$D$8-SUM($AC74:$AL74)-SUM($AM74:AN74))),2))</f>
        <v/>
      </c>
      <c r="AP74" s="12">
        <f>IF($B74="","",ROUND(MIN(L73+V74-AF74,MAX(0,Deudas!$D$8-SUM($AC74:$AL74)-SUM($AM74:AO74))),2))</f>
        <v/>
      </c>
      <c r="AQ74" s="12">
        <f>IF($B74="","",ROUND(MIN(M73+W74-AG74,MAX(0,Deudas!$D$8-SUM($AC74:$AL74)-SUM($AM74:AP74))),2))</f>
        <v/>
      </c>
      <c r="AR74" s="12">
        <f>IF($B74="","",ROUND(MIN(N73+X74-AH74,MAX(0,Deudas!$D$8-SUM($AC74:$AL74)-SUM($AM74:AQ74))),2))</f>
        <v/>
      </c>
      <c r="AS74" s="12">
        <f>IF($B74="","",ROUND(MIN(O73+Y74-AI74,MAX(0,Deudas!$D$8-SUM($AC74:$AL74)-SUM($AM74:AR74))),2))</f>
        <v/>
      </c>
      <c r="AT74" s="12">
        <f>IF($B74="","",ROUND(MIN(P73+Z74-AJ74,MAX(0,Deudas!$D$8-SUM($AC74:$AL74)-SUM($AM74:AS74))),2))</f>
        <v/>
      </c>
      <c r="AU74" s="12">
        <f>IF($B74="","",ROUND(MIN(Q73+AA74-AK74,MAX(0,Deudas!$D$8-SUM($AC74:$AL74)-SUM($AM74:AT74))),2))</f>
        <v/>
      </c>
      <c r="AV74" s="12">
        <f>IF($B74="","",ROUND(MIN(R73+AB74-AL74,MAX(0,Deudas!$D$8-SUM($AC74:$AL74)-SUM($AM74:AU74))),2))</f>
        <v/>
      </c>
    </row>
    <row r="75">
      <c r="B75" s="15">
        <f>IF(B74="","",IF(G74&gt;0.004,B74+1,""))</f>
        <v/>
      </c>
      <c r="C75" s="14">
        <f>IF($B75="","",EDATE(Deudas!$D$7,$B75))</f>
        <v/>
      </c>
      <c r="D75" s="12">
        <f>IF($B75="","",SUM($AC75:$AV75))</f>
        <v/>
      </c>
      <c r="E75" s="12">
        <f>IF($B75="","",SUM($S75:$AB75))</f>
        <v/>
      </c>
      <c r="F75" s="12">
        <f>IF($B75="","",D75-E75)</f>
        <v/>
      </c>
      <c r="G75" s="20">
        <f>IF($B75="","",SUM($I75:$R75))</f>
        <v/>
      </c>
      <c r="I75" s="12">
        <f>IF($B75="","",ROUND(I74+S75-AC75-AM75,2))</f>
        <v/>
      </c>
      <c r="J75" s="12">
        <f>IF($B75="","",ROUND(J74+T75-AD75-AN75,2))</f>
        <v/>
      </c>
      <c r="K75" s="12">
        <f>IF($B75="","",ROUND(K74+U75-AE75-AO75,2))</f>
        <v/>
      </c>
      <c r="L75" s="12">
        <f>IF($B75="","",ROUND(L74+V75-AF75-AP75,2))</f>
        <v/>
      </c>
      <c r="M75" s="12">
        <f>IF($B75="","",ROUND(M74+W75-AG75-AQ75,2))</f>
        <v/>
      </c>
      <c r="N75" s="12">
        <f>IF($B75="","",ROUND(N74+X75-AH75-AR75,2))</f>
        <v/>
      </c>
      <c r="O75" s="12">
        <f>IF($B75="","",ROUND(O74+Y75-AI75-AS75,2))</f>
        <v/>
      </c>
      <c r="P75" s="12">
        <f>IF($B75="","",ROUND(P74+Z75-AJ75-AT75,2))</f>
        <v/>
      </c>
      <c r="Q75" s="12">
        <f>IF($B75="","",ROUND(Q74+AA75-AK75-AU75,2))</f>
        <v/>
      </c>
      <c r="R75" s="12">
        <f>IF($B75="","",ROUND(R74+AB75-AL75-AV75,2))</f>
        <v/>
      </c>
      <c r="S75" s="12">
        <f>IF($B75="","",ROUND(I74*I$7,2))</f>
        <v/>
      </c>
      <c r="T75" s="12">
        <f>IF($B75="","",ROUND(J74*J$7,2))</f>
        <v/>
      </c>
      <c r="U75" s="12">
        <f>IF($B75="","",ROUND(K74*K$7,2))</f>
        <v/>
      </c>
      <c r="V75" s="12">
        <f>IF($B75="","",ROUND(L74*L$7,2))</f>
        <v/>
      </c>
      <c r="W75" s="12">
        <f>IF($B75="","",ROUND(M74*M$7,2))</f>
        <v/>
      </c>
      <c r="X75" s="12">
        <f>IF($B75="","",ROUND(N74*N$7,2))</f>
        <v/>
      </c>
      <c r="Y75" s="12">
        <f>IF($B75="","",ROUND(O74*O$7,2))</f>
        <v/>
      </c>
      <c r="Z75" s="12">
        <f>IF($B75="","",ROUND(P74*P$7,2))</f>
        <v/>
      </c>
      <c r="AA75" s="12">
        <f>IF($B75="","",ROUND(Q74*Q$7,2))</f>
        <v/>
      </c>
      <c r="AB75" s="12">
        <f>IF($B75="","",ROUND(R74*R$7,2))</f>
        <v/>
      </c>
      <c r="AC75" s="12">
        <f>IF($B75="","",MIN(I$8,I74+S75))</f>
        <v/>
      </c>
      <c r="AD75" s="12">
        <f>IF($B75="","",MIN(J$8,J74+T75))</f>
        <v/>
      </c>
      <c r="AE75" s="12">
        <f>IF($B75="","",MIN(K$8,K74+U75))</f>
        <v/>
      </c>
      <c r="AF75" s="12">
        <f>IF($B75="","",MIN(L$8,L74+V75))</f>
        <v/>
      </c>
      <c r="AG75" s="12">
        <f>IF($B75="","",MIN(M$8,M74+W75))</f>
        <v/>
      </c>
      <c r="AH75" s="12">
        <f>IF($B75="","",MIN(N$8,N74+X75))</f>
        <v/>
      </c>
      <c r="AI75" s="12">
        <f>IF($B75="","",MIN(O$8,O74+Y75))</f>
        <v/>
      </c>
      <c r="AJ75" s="12">
        <f>IF($B75="","",MIN(P$8,P74+Z75))</f>
        <v/>
      </c>
      <c r="AK75" s="12">
        <f>IF($B75="","",MIN(Q$8,Q74+AA75))</f>
        <v/>
      </c>
      <c r="AL75" s="12">
        <f>IF($B75="","",MIN(R$8,R74+AB75))</f>
        <v/>
      </c>
      <c r="AM75" s="12">
        <f>IF($B75="","",ROUND(MIN(I74+S75-AC75,MAX(0,Deudas!$D$8-SUM($AC75:$AL75))),2))</f>
        <v/>
      </c>
      <c r="AN75" s="12">
        <f>IF($B75="","",ROUND(MIN(J74+T75-AD75,MAX(0,Deudas!$D$8-SUM($AC75:$AL75)-SUM($AM75:AM75))),2))</f>
        <v/>
      </c>
      <c r="AO75" s="12">
        <f>IF($B75="","",ROUND(MIN(K74+U75-AE75,MAX(0,Deudas!$D$8-SUM($AC75:$AL75)-SUM($AM75:AN75))),2))</f>
        <v/>
      </c>
      <c r="AP75" s="12">
        <f>IF($B75="","",ROUND(MIN(L74+V75-AF75,MAX(0,Deudas!$D$8-SUM($AC75:$AL75)-SUM($AM75:AO75))),2))</f>
        <v/>
      </c>
      <c r="AQ75" s="12">
        <f>IF($B75="","",ROUND(MIN(M74+W75-AG75,MAX(0,Deudas!$D$8-SUM($AC75:$AL75)-SUM($AM75:AP75))),2))</f>
        <v/>
      </c>
      <c r="AR75" s="12">
        <f>IF($B75="","",ROUND(MIN(N74+X75-AH75,MAX(0,Deudas!$D$8-SUM($AC75:$AL75)-SUM($AM75:AQ75))),2))</f>
        <v/>
      </c>
      <c r="AS75" s="12">
        <f>IF($B75="","",ROUND(MIN(O74+Y75-AI75,MAX(0,Deudas!$D$8-SUM($AC75:$AL75)-SUM($AM75:AR75))),2))</f>
        <v/>
      </c>
      <c r="AT75" s="12">
        <f>IF($B75="","",ROUND(MIN(P74+Z75-AJ75,MAX(0,Deudas!$D$8-SUM($AC75:$AL75)-SUM($AM75:AS75))),2))</f>
        <v/>
      </c>
      <c r="AU75" s="12">
        <f>IF($B75="","",ROUND(MIN(Q74+AA75-AK75,MAX(0,Deudas!$D$8-SUM($AC75:$AL75)-SUM($AM75:AT75))),2))</f>
        <v/>
      </c>
      <c r="AV75" s="12">
        <f>IF($B75="","",ROUND(MIN(R74+AB75-AL75,MAX(0,Deudas!$D$8-SUM($AC75:$AL75)-SUM($AM75:AU75))),2))</f>
        <v/>
      </c>
    </row>
    <row r="76">
      <c r="B76" s="15">
        <f>IF(B75="","",IF(G75&gt;0.004,B75+1,""))</f>
        <v/>
      </c>
      <c r="C76" s="14">
        <f>IF($B76="","",EDATE(Deudas!$D$7,$B76))</f>
        <v/>
      </c>
      <c r="D76" s="12">
        <f>IF($B76="","",SUM($AC76:$AV76))</f>
        <v/>
      </c>
      <c r="E76" s="12">
        <f>IF($B76="","",SUM($S76:$AB76))</f>
        <v/>
      </c>
      <c r="F76" s="12">
        <f>IF($B76="","",D76-E76)</f>
        <v/>
      </c>
      <c r="G76" s="20">
        <f>IF($B76="","",SUM($I76:$R76))</f>
        <v/>
      </c>
      <c r="I76" s="12">
        <f>IF($B76="","",ROUND(I75+S76-AC76-AM76,2))</f>
        <v/>
      </c>
      <c r="J76" s="12">
        <f>IF($B76="","",ROUND(J75+T76-AD76-AN76,2))</f>
        <v/>
      </c>
      <c r="K76" s="12">
        <f>IF($B76="","",ROUND(K75+U76-AE76-AO76,2))</f>
        <v/>
      </c>
      <c r="L76" s="12">
        <f>IF($B76="","",ROUND(L75+V76-AF76-AP76,2))</f>
        <v/>
      </c>
      <c r="M76" s="12">
        <f>IF($B76="","",ROUND(M75+W76-AG76-AQ76,2))</f>
        <v/>
      </c>
      <c r="N76" s="12">
        <f>IF($B76="","",ROUND(N75+X76-AH76-AR76,2))</f>
        <v/>
      </c>
      <c r="O76" s="12">
        <f>IF($B76="","",ROUND(O75+Y76-AI76-AS76,2))</f>
        <v/>
      </c>
      <c r="P76" s="12">
        <f>IF($B76="","",ROUND(P75+Z76-AJ76-AT76,2))</f>
        <v/>
      </c>
      <c r="Q76" s="12">
        <f>IF($B76="","",ROUND(Q75+AA76-AK76-AU76,2))</f>
        <v/>
      </c>
      <c r="R76" s="12">
        <f>IF($B76="","",ROUND(R75+AB76-AL76-AV76,2))</f>
        <v/>
      </c>
      <c r="S76" s="12">
        <f>IF($B76="","",ROUND(I75*I$7,2))</f>
        <v/>
      </c>
      <c r="T76" s="12">
        <f>IF($B76="","",ROUND(J75*J$7,2))</f>
        <v/>
      </c>
      <c r="U76" s="12">
        <f>IF($B76="","",ROUND(K75*K$7,2))</f>
        <v/>
      </c>
      <c r="V76" s="12">
        <f>IF($B76="","",ROUND(L75*L$7,2))</f>
        <v/>
      </c>
      <c r="W76" s="12">
        <f>IF($B76="","",ROUND(M75*M$7,2))</f>
        <v/>
      </c>
      <c r="X76" s="12">
        <f>IF($B76="","",ROUND(N75*N$7,2))</f>
        <v/>
      </c>
      <c r="Y76" s="12">
        <f>IF($B76="","",ROUND(O75*O$7,2))</f>
        <v/>
      </c>
      <c r="Z76" s="12">
        <f>IF($B76="","",ROUND(P75*P$7,2))</f>
        <v/>
      </c>
      <c r="AA76" s="12">
        <f>IF($B76="","",ROUND(Q75*Q$7,2))</f>
        <v/>
      </c>
      <c r="AB76" s="12">
        <f>IF($B76="","",ROUND(R75*R$7,2))</f>
        <v/>
      </c>
      <c r="AC76" s="12">
        <f>IF($B76="","",MIN(I$8,I75+S76))</f>
        <v/>
      </c>
      <c r="AD76" s="12">
        <f>IF($B76="","",MIN(J$8,J75+T76))</f>
        <v/>
      </c>
      <c r="AE76" s="12">
        <f>IF($B76="","",MIN(K$8,K75+U76))</f>
        <v/>
      </c>
      <c r="AF76" s="12">
        <f>IF($B76="","",MIN(L$8,L75+V76))</f>
        <v/>
      </c>
      <c r="AG76" s="12">
        <f>IF($B76="","",MIN(M$8,M75+W76))</f>
        <v/>
      </c>
      <c r="AH76" s="12">
        <f>IF($B76="","",MIN(N$8,N75+X76))</f>
        <v/>
      </c>
      <c r="AI76" s="12">
        <f>IF($B76="","",MIN(O$8,O75+Y76))</f>
        <v/>
      </c>
      <c r="AJ76" s="12">
        <f>IF($B76="","",MIN(P$8,P75+Z76))</f>
        <v/>
      </c>
      <c r="AK76" s="12">
        <f>IF($B76="","",MIN(Q$8,Q75+AA76))</f>
        <v/>
      </c>
      <c r="AL76" s="12">
        <f>IF($B76="","",MIN(R$8,R75+AB76))</f>
        <v/>
      </c>
      <c r="AM76" s="12">
        <f>IF($B76="","",ROUND(MIN(I75+S76-AC76,MAX(0,Deudas!$D$8-SUM($AC76:$AL76))),2))</f>
        <v/>
      </c>
      <c r="AN76" s="12">
        <f>IF($B76="","",ROUND(MIN(J75+T76-AD76,MAX(0,Deudas!$D$8-SUM($AC76:$AL76)-SUM($AM76:AM76))),2))</f>
        <v/>
      </c>
      <c r="AO76" s="12">
        <f>IF($B76="","",ROUND(MIN(K75+U76-AE76,MAX(0,Deudas!$D$8-SUM($AC76:$AL76)-SUM($AM76:AN76))),2))</f>
        <v/>
      </c>
      <c r="AP76" s="12">
        <f>IF($B76="","",ROUND(MIN(L75+V76-AF76,MAX(0,Deudas!$D$8-SUM($AC76:$AL76)-SUM($AM76:AO76))),2))</f>
        <v/>
      </c>
      <c r="AQ76" s="12">
        <f>IF($B76="","",ROUND(MIN(M75+W76-AG76,MAX(0,Deudas!$D$8-SUM($AC76:$AL76)-SUM($AM76:AP76))),2))</f>
        <v/>
      </c>
      <c r="AR76" s="12">
        <f>IF($B76="","",ROUND(MIN(N75+X76-AH76,MAX(0,Deudas!$D$8-SUM($AC76:$AL76)-SUM($AM76:AQ76))),2))</f>
        <v/>
      </c>
      <c r="AS76" s="12">
        <f>IF($B76="","",ROUND(MIN(O75+Y76-AI76,MAX(0,Deudas!$D$8-SUM($AC76:$AL76)-SUM($AM76:AR76))),2))</f>
        <v/>
      </c>
      <c r="AT76" s="12">
        <f>IF($B76="","",ROUND(MIN(P75+Z76-AJ76,MAX(0,Deudas!$D$8-SUM($AC76:$AL76)-SUM($AM76:AS76))),2))</f>
        <v/>
      </c>
      <c r="AU76" s="12">
        <f>IF($B76="","",ROUND(MIN(Q75+AA76-AK76,MAX(0,Deudas!$D$8-SUM($AC76:$AL76)-SUM($AM76:AT76))),2))</f>
        <v/>
      </c>
      <c r="AV76" s="12">
        <f>IF($B76="","",ROUND(MIN(R75+AB76-AL76,MAX(0,Deudas!$D$8-SUM($AC76:$AL76)-SUM($AM76:AU76))),2))</f>
        <v/>
      </c>
    </row>
    <row r="77">
      <c r="B77" s="15">
        <f>IF(B76="","",IF(G76&gt;0.004,B76+1,""))</f>
        <v/>
      </c>
      <c r="C77" s="14">
        <f>IF($B77="","",EDATE(Deudas!$D$7,$B77))</f>
        <v/>
      </c>
      <c r="D77" s="12">
        <f>IF($B77="","",SUM($AC77:$AV77))</f>
        <v/>
      </c>
      <c r="E77" s="12">
        <f>IF($B77="","",SUM($S77:$AB77))</f>
        <v/>
      </c>
      <c r="F77" s="12">
        <f>IF($B77="","",D77-E77)</f>
        <v/>
      </c>
      <c r="G77" s="20">
        <f>IF($B77="","",SUM($I77:$R77))</f>
        <v/>
      </c>
      <c r="I77" s="12">
        <f>IF($B77="","",ROUND(I76+S77-AC77-AM77,2))</f>
        <v/>
      </c>
      <c r="J77" s="12">
        <f>IF($B77="","",ROUND(J76+T77-AD77-AN77,2))</f>
        <v/>
      </c>
      <c r="K77" s="12">
        <f>IF($B77="","",ROUND(K76+U77-AE77-AO77,2))</f>
        <v/>
      </c>
      <c r="L77" s="12">
        <f>IF($B77="","",ROUND(L76+V77-AF77-AP77,2))</f>
        <v/>
      </c>
      <c r="M77" s="12">
        <f>IF($B77="","",ROUND(M76+W77-AG77-AQ77,2))</f>
        <v/>
      </c>
      <c r="N77" s="12">
        <f>IF($B77="","",ROUND(N76+X77-AH77-AR77,2))</f>
        <v/>
      </c>
      <c r="O77" s="12">
        <f>IF($B77="","",ROUND(O76+Y77-AI77-AS77,2))</f>
        <v/>
      </c>
      <c r="P77" s="12">
        <f>IF($B77="","",ROUND(P76+Z77-AJ77-AT77,2))</f>
        <v/>
      </c>
      <c r="Q77" s="12">
        <f>IF($B77="","",ROUND(Q76+AA77-AK77-AU77,2))</f>
        <v/>
      </c>
      <c r="R77" s="12">
        <f>IF($B77="","",ROUND(R76+AB77-AL77-AV77,2))</f>
        <v/>
      </c>
      <c r="S77" s="12">
        <f>IF($B77="","",ROUND(I76*I$7,2))</f>
        <v/>
      </c>
      <c r="T77" s="12">
        <f>IF($B77="","",ROUND(J76*J$7,2))</f>
        <v/>
      </c>
      <c r="U77" s="12">
        <f>IF($B77="","",ROUND(K76*K$7,2))</f>
        <v/>
      </c>
      <c r="V77" s="12">
        <f>IF($B77="","",ROUND(L76*L$7,2))</f>
        <v/>
      </c>
      <c r="W77" s="12">
        <f>IF($B77="","",ROUND(M76*M$7,2))</f>
        <v/>
      </c>
      <c r="X77" s="12">
        <f>IF($B77="","",ROUND(N76*N$7,2))</f>
        <v/>
      </c>
      <c r="Y77" s="12">
        <f>IF($B77="","",ROUND(O76*O$7,2))</f>
        <v/>
      </c>
      <c r="Z77" s="12">
        <f>IF($B77="","",ROUND(P76*P$7,2))</f>
        <v/>
      </c>
      <c r="AA77" s="12">
        <f>IF($B77="","",ROUND(Q76*Q$7,2))</f>
        <v/>
      </c>
      <c r="AB77" s="12">
        <f>IF($B77="","",ROUND(R76*R$7,2))</f>
        <v/>
      </c>
      <c r="AC77" s="12">
        <f>IF($B77="","",MIN(I$8,I76+S77))</f>
        <v/>
      </c>
      <c r="AD77" s="12">
        <f>IF($B77="","",MIN(J$8,J76+T77))</f>
        <v/>
      </c>
      <c r="AE77" s="12">
        <f>IF($B77="","",MIN(K$8,K76+U77))</f>
        <v/>
      </c>
      <c r="AF77" s="12">
        <f>IF($B77="","",MIN(L$8,L76+V77))</f>
        <v/>
      </c>
      <c r="AG77" s="12">
        <f>IF($B77="","",MIN(M$8,M76+W77))</f>
        <v/>
      </c>
      <c r="AH77" s="12">
        <f>IF($B77="","",MIN(N$8,N76+X77))</f>
        <v/>
      </c>
      <c r="AI77" s="12">
        <f>IF($B77="","",MIN(O$8,O76+Y77))</f>
        <v/>
      </c>
      <c r="AJ77" s="12">
        <f>IF($B77="","",MIN(P$8,P76+Z77))</f>
        <v/>
      </c>
      <c r="AK77" s="12">
        <f>IF($B77="","",MIN(Q$8,Q76+AA77))</f>
        <v/>
      </c>
      <c r="AL77" s="12">
        <f>IF($B77="","",MIN(R$8,R76+AB77))</f>
        <v/>
      </c>
      <c r="AM77" s="12">
        <f>IF($B77="","",ROUND(MIN(I76+S77-AC77,MAX(0,Deudas!$D$8-SUM($AC77:$AL77))),2))</f>
        <v/>
      </c>
      <c r="AN77" s="12">
        <f>IF($B77="","",ROUND(MIN(J76+T77-AD77,MAX(0,Deudas!$D$8-SUM($AC77:$AL77)-SUM($AM77:AM77))),2))</f>
        <v/>
      </c>
      <c r="AO77" s="12">
        <f>IF($B77="","",ROUND(MIN(K76+U77-AE77,MAX(0,Deudas!$D$8-SUM($AC77:$AL77)-SUM($AM77:AN77))),2))</f>
        <v/>
      </c>
      <c r="AP77" s="12">
        <f>IF($B77="","",ROUND(MIN(L76+V77-AF77,MAX(0,Deudas!$D$8-SUM($AC77:$AL77)-SUM($AM77:AO77))),2))</f>
        <v/>
      </c>
      <c r="AQ77" s="12">
        <f>IF($B77="","",ROUND(MIN(M76+W77-AG77,MAX(0,Deudas!$D$8-SUM($AC77:$AL77)-SUM($AM77:AP77))),2))</f>
        <v/>
      </c>
      <c r="AR77" s="12">
        <f>IF($B77="","",ROUND(MIN(N76+X77-AH77,MAX(0,Deudas!$D$8-SUM($AC77:$AL77)-SUM($AM77:AQ77))),2))</f>
        <v/>
      </c>
      <c r="AS77" s="12">
        <f>IF($B77="","",ROUND(MIN(O76+Y77-AI77,MAX(0,Deudas!$D$8-SUM($AC77:$AL77)-SUM($AM77:AR77))),2))</f>
        <v/>
      </c>
      <c r="AT77" s="12">
        <f>IF($B77="","",ROUND(MIN(P76+Z77-AJ77,MAX(0,Deudas!$D$8-SUM($AC77:$AL77)-SUM($AM77:AS77))),2))</f>
        <v/>
      </c>
      <c r="AU77" s="12">
        <f>IF($B77="","",ROUND(MIN(Q76+AA77-AK77,MAX(0,Deudas!$D$8-SUM($AC77:$AL77)-SUM($AM77:AT77))),2))</f>
        <v/>
      </c>
      <c r="AV77" s="12">
        <f>IF($B77="","",ROUND(MIN(R76+AB77-AL77,MAX(0,Deudas!$D$8-SUM($AC77:$AL77)-SUM($AM77:AU77))),2))</f>
        <v/>
      </c>
    </row>
    <row r="78">
      <c r="B78" s="15">
        <f>IF(B77="","",IF(G77&gt;0.004,B77+1,""))</f>
        <v/>
      </c>
      <c r="C78" s="14">
        <f>IF($B78="","",EDATE(Deudas!$D$7,$B78))</f>
        <v/>
      </c>
      <c r="D78" s="12">
        <f>IF($B78="","",SUM($AC78:$AV78))</f>
        <v/>
      </c>
      <c r="E78" s="12">
        <f>IF($B78="","",SUM($S78:$AB78))</f>
        <v/>
      </c>
      <c r="F78" s="12">
        <f>IF($B78="","",D78-E78)</f>
        <v/>
      </c>
      <c r="G78" s="20">
        <f>IF($B78="","",SUM($I78:$R78))</f>
        <v/>
      </c>
      <c r="I78" s="12">
        <f>IF($B78="","",ROUND(I77+S78-AC78-AM78,2))</f>
        <v/>
      </c>
      <c r="J78" s="12">
        <f>IF($B78="","",ROUND(J77+T78-AD78-AN78,2))</f>
        <v/>
      </c>
      <c r="K78" s="12">
        <f>IF($B78="","",ROUND(K77+U78-AE78-AO78,2))</f>
        <v/>
      </c>
      <c r="L78" s="12">
        <f>IF($B78="","",ROUND(L77+V78-AF78-AP78,2))</f>
        <v/>
      </c>
      <c r="M78" s="12">
        <f>IF($B78="","",ROUND(M77+W78-AG78-AQ78,2))</f>
        <v/>
      </c>
      <c r="N78" s="12">
        <f>IF($B78="","",ROUND(N77+X78-AH78-AR78,2))</f>
        <v/>
      </c>
      <c r="O78" s="12">
        <f>IF($B78="","",ROUND(O77+Y78-AI78-AS78,2))</f>
        <v/>
      </c>
      <c r="P78" s="12">
        <f>IF($B78="","",ROUND(P77+Z78-AJ78-AT78,2))</f>
        <v/>
      </c>
      <c r="Q78" s="12">
        <f>IF($B78="","",ROUND(Q77+AA78-AK78-AU78,2))</f>
        <v/>
      </c>
      <c r="R78" s="12">
        <f>IF($B78="","",ROUND(R77+AB78-AL78-AV78,2))</f>
        <v/>
      </c>
      <c r="S78" s="12">
        <f>IF($B78="","",ROUND(I77*I$7,2))</f>
        <v/>
      </c>
      <c r="T78" s="12">
        <f>IF($B78="","",ROUND(J77*J$7,2))</f>
        <v/>
      </c>
      <c r="U78" s="12">
        <f>IF($B78="","",ROUND(K77*K$7,2))</f>
        <v/>
      </c>
      <c r="V78" s="12">
        <f>IF($B78="","",ROUND(L77*L$7,2))</f>
        <v/>
      </c>
      <c r="W78" s="12">
        <f>IF($B78="","",ROUND(M77*M$7,2))</f>
        <v/>
      </c>
      <c r="X78" s="12">
        <f>IF($B78="","",ROUND(N77*N$7,2))</f>
        <v/>
      </c>
      <c r="Y78" s="12">
        <f>IF($B78="","",ROUND(O77*O$7,2))</f>
        <v/>
      </c>
      <c r="Z78" s="12">
        <f>IF($B78="","",ROUND(P77*P$7,2))</f>
        <v/>
      </c>
      <c r="AA78" s="12">
        <f>IF($B78="","",ROUND(Q77*Q$7,2))</f>
        <v/>
      </c>
      <c r="AB78" s="12">
        <f>IF($B78="","",ROUND(R77*R$7,2))</f>
        <v/>
      </c>
      <c r="AC78" s="12">
        <f>IF($B78="","",MIN(I$8,I77+S78))</f>
        <v/>
      </c>
      <c r="AD78" s="12">
        <f>IF($B78="","",MIN(J$8,J77+T78))</f>
        <v/>
      </c>
      <c r="AE78" s="12">
        <f>IF($B78="","",MIN(K$8,K77+U78))</f>
        <v/>
      </c>
      <c r="AF78" s="12">
        <f>IF($B78="","",MIN(L$8,L77+V78))</f>
        <v/>
      </c>
      <c r="AG78" s="12">
        <f>IF($B78="","",MIN(M$8,M77+W78))</f>
        <v/>
      </c>
      <c r="AH78" s="12">
        <f>IF($B78="","",MIN(N$8,N77+X78))</f>
        <v/>
      </c>
      <c r="AI78" s="12">
        <f>IF($B78="","",MIN(O$8,O77+Y78))</f>
        <v/>
      </c>
      <c r="AJ78" s="12">
        <f>IF($B78="","",MIN(P$8,P77+Z78))</f>
        <v/>
      </c>
      <c r="AK78" s="12">
        <f>IF($B78="","",MIN(Q$8,Q77+AA78))</f>
        <v/>
      </c>
      <c r="AL78" s="12">
        <f>IF($B78="","",MIN(R$8,R77+AB78))</f>
        <v/>
      </c>
      <c r="AM78" s="12">
        <f>IF($B78="","",ROUND(MIN(I77+S78-AC78,MAX(0,Deudas!$D$8-SUM($AC78:$AL78))),2))</f>
        <v/>
      </c>
      <c r="AN78" s="12">
        <f>IF($B78="","",ROUND(MIN(J77+T78-AD78,MAX(0,Deudas!$D$8-SUM($AC78:$AL78)-SUM($AM78:AM78))),2))</f>
        <v/>
      </c>
      <c r="AO78" s="12">
        <f>IF($B78="","",ROUND(MIN(K77+U78-AE78,MAX(0,Deudas!$D$8-SUM($AC78:$AL78)-SUM($AM78:AN78))),2))</f>
        <v/>
      </c>
      <c r="AP78" s="12">
        <f>IF($B78="","",ROUND(MIN(L77+V78-AF78,MAX(0,Deudas!$D$8-SUM($AC78:$AL78)-SUM($AM78:AO78))),2))</f>
        <v/>
      </c>
      <c r="AQ78" s="12">
        <f>IF($B78="","",ROUND(MIN(M77+W78-AG78,MAX(0,Deudas!$D$8-SUM($AC78:$AL78)-SUM($AM78:AP78))),2))</f>
        <v/>
      </c>
      <c r="AR78" s="12">
        <f>IF($B78="","",ROUND(MIN(N77+X78-AH78,MAX(0,Deudas!$D$8-SUM($AC78:$AL78)-SUM($AM78:AQ78))),2))</f>
        <v/>
      </c>
      <c r="AS78" s="12">
        <f>IF($B78="","",ROUND(MIN(O77+Y78-AI78,MAX(0,Deudas!$D$8-SUM($AC78:$AL78)-SUM($AM78:AR78))),2))</f>
        <v/>
      </c>
      <c r="AT78" s="12">
        <f>IF($B78="","",ROUND(MIN(P77+Z78-AJ78,MAX(0,Deudas!$D$8-SUM($AC78:$AL78)-SUM($AM78:AS78))),2))</f>
        <v/>
      </c>
      <c r="AU78" s="12">
        <f>IF($B78="","",ROUND(MIN(Q77+AA78-AK78,MAX(0,Deudas!$D$8-SUM($AC78:$AL78)-SUM($AM78:AT78))),2))</f>
        <v/>
      </c>
      <c r="AV78" s="12">
        <f>IF($B78="","",ROUND(MIN(R77+AB78-AL78,MAX(0,Deudas!$D$8-SUM($AC78:$AL78)-SUM($AM78:AU78))),2))</f>
        <v/>
      </c>
    </row>
    <row r="79">
      <c r="B79" s="15">
        <f>IF(B78="","",IF(G78&gt;0.004,B78+1,""))</f>
        <v/>
      </c>
      <c r="C79" s="14">
        <f>IF($B79="","",EDATE(Deudas!$D$7,$B79))</f>
        <v/>
      </c>
      <c r="D79" s="12">
        <f>IF($B79="","",SUM($AC79:$AV79))</f>
        <v/>
      </c>
      <c r="E79" s="12">
        <f>IF($B79="","",SUM($S79:$AB79))</f>
        <v/>
      </c>
      <c r="F79" s="12">
        <f>IF($B79="","",D79-E79)</f>
        <v/>
      </c>
      <c r="G79" s="20">
        <f>IF($B79="","",SUM($I79:$R79))</f>
        <v/>
      </c>
      <c r="I79" s="12">
        <f>IF($B79="","",ROUND(I78+S79-AC79-AM79,2))</f>
        <v/>
      </c>
      <c r="J79" s="12">
        <f>IF($B79="","",ROUND(J78+T79-AD79-AN79,2))</f>
        <v/>
      </c>
      <c r="K79" s="12">
        <f>IF($B79="","",ROUND(K78+U79-AE79-AO79,2))</f>
        <v/>
      </c>
      <c r="L79" s="12">
        <f>IF($B79="","",ROUND(L78+V79-AF79-AP79,2))</f>
        <v/>
      </c>
      <c r="M79" s="12">
        <f>IF($B79="","",ROUND(M78+W79-AG79-AQ79,2))</f>
        <v/>
      </c>
      <c r="N79" s="12">
        <f>IF($B79="","",ROUND(N78+X79-AH79-AR79,2))</f>
        <v/>
      </c>
      <c r="O79" s="12">
        <f>IF($B79="","",ROUND(O78+Y79-AI79-AS79,2))</f>
        <v/>
      </c>
      <c r="P79" s="12">
        <f>IF($B79="","",ROUND(P78+Z79-AJ79-AT79,2))</f>
        <v/>
      </c>
      <c r="Q79" s="12">
        <f>IF($B79="","",ROUND(Q78+AA79-AK79-AU79,2))</f>
        <v/>
      </c>
      <c r="R79" s="12">
        <f>IF($B79="","",ROUND(R78+AB79-AL79-AV79,2))</f>
        <v/>
      </c>
      <c r="S79" s="12">
        <f>IF($B79="","",ROUND(I78*I$7,2))</f>
        <v/>
      </c>
      <c r="T79" s="12">
        <f>IF($B79="","",ROUND(J78*J$7,2))</f>
        <v/>
      </c>
      <c r="U79" s="12">
        <f>IF($B79="","",ROUND(K78*K$7,2))</f>
        <v/>
      </c>
      <c r="V79" s="12">
        <f>IF($B79="","",ROUND(L78*L$7,2))</f>
        <v/>
      </c>
      <c r="W79" s="12">
        <f>IF($B79="","",ROUND(M78*M$7,2))</f>
        <v/>
      </c>
      <c r="X79" s="12">
        <f>IF($B79="","",ROUND(N78*N$7,2))</f>
        <v/>
      </c>
      <c r="Y79" s="12">
        <f>IF($B79="","",ROUND(O78*O$7,2))</f>
        <v/>
      </c>
      <c r="Z79" s="12">
        <f>IF($B79="","",ROUND(P78*P$7,2))</f>
        <v/>
      </c>
      <c r="AA79" s="12">
        <f>IF($B79="","",ROUND(Q78*Q$7,2))</f>
        <v/>
      </c>
      <c r="AB79" s="12">
        <f>IF($B79="","",ROUND(R78*R$7,2))</f>
        <v/>
      </c>
      <c r="AC79" s="12">
        <f>IF($B79="","",MIN(I$8,I78+S79))</f>
        <v/>
      </c>
      <c r="AD79" s="12">
        <f>IF($B79="","",MIN(J$8,J78+T79))</f>
        <v/>
      </c>
      <c r="AE79" s="12">
        <f>IF($B79="","",MIN(K$8,K78+U79))</f>
        <v/>
      </c>
      <c r="AF79" s="12">
        <f>IF($B79="","",MIN(L$8,L78+V79))</f>
        <v/>
      </c>
      <c r="AG79" s="12">
        <f>IF($B79="","",MIN(M$8,M78+W79))</f>
        <v/>
      </c>
      <c r="AH79" s="12">
        <f>IF($B79="","",MIN(N$8,N78+X79))</f>
        <v/>
      </c>
      <c r="AI79" s="12">
        <f>IF($B79="","",MIN(O$8,O78+Y79))</f>
        <v/>
      </c>
      <c r="AJ79" s="12">
        <f>IF($B79="","",MIN(P$8,P78+Z79))</f>
        <v/>
      </c>
      <c r="AK79" s="12">
        <f>IF($B79="","",MIN(Q$8,Q78+AA79))</f>
        <v/>
      </c>
      <c r="AL79" s="12">
        <f>IF($B79="","",MIN(R$8,R78+AB79))</f>
        <v/>
      </c>
      <c r="AM79" s="12">
        <f>IF($B79="","",ROUND(MIN(I78+S79-AC79,MAX(0,Deudas!$D$8-SUM($AC79:$AL79))),2))</f>
        <v/>
      </c>
      <c r="AN79" s="12">
        <f>IF($B79="","",ROUND(MIN(J78+T79-AD79,MAX(0,Deudas!$D$8-SUM($AC79:$AL79)-SUM($AM79:AM79))),2))</f>
        <v/>
      </c>
      <c r="AO79" s="12">
        <f>IF($B79="","",ROUND(MIN(K78+U79-AE79,MAX(0,Deudas!$D$8-SUM($AC79:$AL79)-SUM($AM79:AN79))),2))</f>
        <v/>
      </c>
      <c r="AP79" s="12">
        <f>IF($B79="","",ROUND(MIN(L78+V79-AF79,MAX(0,Deudas!$D$8-SUM($AC79:$AL79)-SUM($AM79:AO79))),2))</f>
        <v/>
      </c>
      <c r="AQ79" s="12">
        <f>IF($B79="","",ROUND(MIN(M78+W79-AG79,MAX(0,Deudas!$D$8-SUM($AC79:$AL79)-SUM($AM79:AP79))),2))</f>
        <v/>
      </c>
      <c r="AR79" s="12">
        <f>IF($B79="","",ROUND(MIN(N78+X79-AH79,MAX(0,Deudas!$D$8-SUM($AC79:$AL79)-SUM($AM79:AQ79))),2))</f>
        <v/>
      </c>
      <c r="AS79" s="12">
        <f>IF($B79="","",ROUND(MIN(O78+Y79-AI79,MAX(0,Deudas!$D$8-SUM($AC79:$AL79)-SUM($AM79:AR79))),2))</f>
        <v/>
      </c>
      <c r="AT79" s="12">
        <f>IF($B79="","",ROUND(MIN(P78+Z79-AJ79,MAX(0,Deudas!$D$8-SUM($AC79:$AL79)-SUM($AM79:AS79))),2))</f>
        <v/>
      </c>
      <c r="AU79" s="12">
        <f>IF($B79="","",ROUND(MIN(Q78+AA79-AK79,MAX(0,Deudas!$D$8-SUM($AC79:$AL79)-SUM($AM79:AT79))),2))</f>
        <v/>
      </c>
      <c r="AV79" s="12">
        <f>IF($B79="","",ROUND(MIN(R78+AB79-AL79,MAX(0,Deudas!$D$8-SUM($AC79:$AL79)-SUM($AM79:AU79))),2))</f>
        <v/>
      </c>
    </row>
    <row r="80">
      <c r="B80" s="15">
        <f>IF(B79="","",IF(G79&gt;0.004,B79+1,""))</f>
        <v/>
      </c>
      <c r="C80" s="14">
        <f>IF($B80="","",EDATE(Deudas!$D$7,$B80))</f>
        <v/>
      </c>
      <c r="D80" s="12">
        <f>IF($B80="","",SUM($AC80:$AV80))</f>
        <v/>
      </c>
      <c r="E80" s="12">
        <f>IF($B80="","",SUM($S80:$AB80))</f>
        <v/>
      </c>
      <c r="F80" s="12">
        <f>IF($B80="","",D80-E80)</f>
        <v/>
      </c>
      <c r="G80" s="20">
        <f>IF($B80="","",SUM($I80:$R80))</f>
        <v/>
      </c>
      <c r="I80" s="12">
        <f>IF($B80="","",ROUND(I79+S80-AC80-AM80,2))</f>
        <v/>
      </c>
      <c r="J80" s="12">
        <f>IF($B80="","",ROUND(J79+T80-AD80-AN80,2))</f>
        <v/>
      </c>
      <c r="K80" s="12">
        <f>IF($B80="","",ROUND(K79+U80-AE80-AO80,2))</f>
        <v/>
      </c>
      <c r="L80" s="12">
        <f>IF($B80="","",ROUND(L79+V80-AF80-AP80,2))</f>
        <v/>
      </c>
      <c r="M80" s="12">
        <f>IF($B80="","",ROUND(M79+W80-AG80-AQ80,2))</f>
        <v/>
      </c>
      <c r="N80" s="12">
        <f>IF($B80="","",ROUND(N79+X80-AH80-AR80,2))</f>
        <v/>
      </c>
      <c r="O80" s="12">
        <f>IF($B80="","",ROUND(O79+Y80-AI80-AS80,2))</f>
        <v/>
      </c>
      <c r="P80" s="12">
        <f>IF($B80="","",ROUND(P79+Z80-AJ80-AT80,2))</f>
        <v/>
      </c>
      <c r="Q80" s="12">
        <f>IF($B80="","",ROUND(Q79+AA80-AK80-AU80,2))</f>
        <v/>
      </c>
      <c r="R80" s="12">
        <f>IF($B80="","",ROUND(R79+AB80-AL80-AV80,2))</f>
        <v/>
      </c>
      <c r="S80" s="12">
        <f>IF($B80="","",ROUND(I79*I$7,2))</f>
        <v/>
      </c>
      <c r="T80" s="12">
        <f>IF($B80="","",ROUND(J79*J$7,2))</f>
        <v/>
      </c>
      <c r="U80" s="12">
        <f>IF($B80="","",ROUND(K79*K$7,2))</f>
        <v/>
      </c>
      <c r="V80" s="12">
        <f>IF($B80="","",ROUND(L79*L$7,2))</f>
        <v/>
      </c>
      <c r="W80" s="12">
        <f>IF($B80="","",ROUND(M79*M$7,2))</f>
        <v/>
      </c>
      <c r="X80" s="12">
        <f>IF($B80="","",ROUND(N79*N$7,2))</f>
        <v/>
      </c>
      <c r="Y80" s="12">
        <f>IF($B80="","",ROUND(O79*O$7,2))</f>
        <v/>
      </c>
      <c r="Z80" s="12">
        <f>IF($B80="","",ROUND(P79*P$7,2))</f>
        <v/>
      </c>
      <c r="AA80" s="12">
        <f>IF($B80="","",ROUND(Q79*Q$7,2))</f>
        <v/>
      </c>
      <c r="AB80" s="12">
        <f>IF($B80="","",ROUND(R79*R$7,2))</f>
        <v/>
      </c>
      <c r="AC80" s="12">
        <f>IF($B80="","",MIN(I$8,I79+S80))</f>
        <v/>
      </c>
      <c r="AD80" s="12">
        <f>IF($B80="","",MIN(J$8,J79+T80))</f>
        <v/>
      </c>
      <c r="AE80" s="12">
        <f>IF($B80="","",MIN(K$8,K79+U80))</f>
        <v/>
      </c>
      <c r="AF80" s="12">
        <f>IF($B80="","",MIN(L$8,L79+V80))</f>
        <v/>
      </c>
      <c r="AG80" s="12">
        <f>IF($B80="","",MIN(M$8,M79+W80))</f>
        <v/>
      </c>
      <c r="AH80" s="12">
        <f>IF($B80="","",MIN(N$8,N79+X80))</f>
        <v/>
      </c>
      <c r="AI80" s="12">
        <f>IF($B80="","",MIN(O$8,O79+Y80))</f>
        <v/>
      </c>
      <c r="AJ80" s="12">
        <f>IF($B80="","",MIN(P$8,P79+Z80))</f>
        <v/>
      </c>
      <c r="AK80" s="12">
        <f>IF($B80="","",MIN(Q$8,Q79+AA80))</f>
        <v/>
      </c>
      <c r="AL80" s="12">
        <f>IF($B80="","",MIN(R$8,R79+AB80))</f>
        <v/>
      </c>
      <c r="AM80" s="12">
        <f>IF($B80="","",ROUND(MIN(I79+S80-AC80,MAX(0,Deudas!$D$8-SUM($AC80:$AL80))),2))</f>
        <v/>
      </c>
      <c r="AN80" s="12">
        <f>IF($B80="","",ROUND(MIN(J79+T80-AD80,MAX(0,Deudas!$D$8-SUM($AC80:$AL80)-SUM($AM80:AM80))),2))</f>
        <v/>
      </c>
      <c r="AO80" s="12">
        <f>IF($B80="","",ROUND(MIN(K79+U80-AE80,MAX(0,Deudas!$D$8-SUM($AC80:$AL80)-SUM($AM80:AN80))),2))</f>
        <v/>
      </c>
      <c r="AP80" s="12">
        <f>IF($B80="","",ROUND(MIN(L79+V80-AF80,MAX(0,Deudas!$D$8-SUM($AC80:$AL80)-SUM($AM80:AO80))),2))</f>
        <v/>
      </c>
      <c r="AQ80" s="12">
        <f>IF($B80="","",ROUND(MIN(M79+W80-AG80,MAX(0,Deudas!$D$8-SUM($AC80:$AL80)-SUM($AM80:AP80))),2))</f>
        <v/>
      </c>
      <c r="AR80" s="12">
        <f>IF($B80="","",ROUND(MIN(N79+X80-AH80,MAX(0,Deudas!$D$8-SUM($AC80:$AL80)-SUM($AM80:AQ80))),2))</f>
        <v/>
      </c>
      <c r="AS80" s="12">
        <f>IF($B80="","",ROUND(MIN(O79+Y80-AI80,MAX(0,Deudas!$D$8-SUM($AC80:$AL80)-SUM($AM80:AR80))),2))</f>
        <v/>
      </c>
      <c r="AT80" s="12">
        <f>IF($B80="","",ROUND(MIN(P79+Z80-AJ80,MAX(0,Deudas!$D$8-SUM($AC80:$AL80)-SUM($AM80:AS80))),2))</f>
        <v/>
      </c>
      <c r="AU80" s="12">
        <f>IF($B80="","",ROUND(MIN(Q79+AA80-AK80,MAX(0,Deudas!$D$8-SUM($AC80:$AL80)-SUM($AM80:AT80))),2))</f>
        <v/>
      </c>
      <c r="AV80" s="12">
        <f>IF($B80="","",ROUND(MIN(R79+AB80-AL80,MAX(0,Deudas!$D$8-SUM($AC80:$AL80)-SUM($AM80:AU80))),2))</f>
        <v/>
      </c>
    </row>
    <row r="81">
      <c r="B81" s="15">
        <f>IF(B80="","",IF(G80&gt;0.004,B80+1,""))</f>
        <v/>
      </c>
      <c r="C81" s="14">
        <f>IF($B81="","",EDATE(Deudas!$D$7,$B81))</f>
        <v/>
      </c>
      <c r="D81" s="12">
        <f>IF($B81="","",SUM($AC81:$AV81))</f>
        <v/>
      </c>
      <c r="E81" s="12">
        <f>IF($B81="","",SUM($S81:$AB81))</f>
        <v/>
      </c>
      <c r="F81" s="12">
        <f>IF($B81="","",D81-E81)</f>
        <v/>
      </c>
      <c r="G81" s="20">
        <f>IF($B81="","",SUM($I81:$R81))</f>
        <v/>
      </c>
      <c r="I81" s="12">
        <f>IF($B81="","",ROUND(I80+S81-AC81-AM81,2))</f>
        <v/>
      </c>
      <c r="J81" s="12">
        <f>IF($B81="","",ROUND(J80+T81-AD81-AN81,2))</f>
        <v/>
      </c>
      <c r="K81" s="12">
        <f>IF($B81="","",ROUND(K80+U81-AE81-AO81,2))</f>
        <v/>
      </c>
      <c r="L81" s="12">
        <f>IF($B81="","",ROUND(L80+V81-AF81-AP81,2))</f>
        <v/>
      </c>
      <c r="M81" s="12">
        <f>IF($B81="","",ROUND(M80+W81-AG81-AQ81,2))</f>
        <v/>
      </c>
      <c r="N81" s="12">
        <f>IF($B81="","",ROUND(N80+X81-AH81-AR81,2))</f>
        <v/>
      </c>
      <c r="O81" s="12">
        <f>IF($B81="","",ROUND(O80+Y81-AI81-AS81,2))</f>
        <v/>
      </c>
      <c r="P81" s="12">
        <f>IF($B81="","",ROUND(P80+Z81-AJ81-AT81,2))</f>
        <v/>
      </c>
      <c r="Q81" s="12">
        <f>IF($B81="","",ROUND(Q80+AA81-AK81-AU81,2))</f>
        <v/>
      </c>
      <c r="R81" s="12">
        <f>IF($B81="","",ROUND(R80+AB81-AL81-AV81,2))</f>
        <v/>
      </c>
      <c r="S81" s="12">
        <f>IF($B81="","",ROUND(I80*I$7,2))</f>
        <v/>
      </c>
      <c r="T81" s="12">
        <f>IF($B81="","",ROUND(J80*J$7,2))</f>
        <v/>
      </c>
      <c r="U81" s="12">
        <f>IF($B81="","",ROUND(K80*K$7,2))</f>
        <v/>
      </c>
      <c r="V81" s="12">
        <f>IF($B81="","",ROUND(L80*L$7,2))</f>
        <v/>
      </c>
      <c r="W81" s="12">
        <f>IF($B81="","",ROUND(M80*M$7,2))</f>
        <v/>
      </c>
      <c r="X81" s="12">
        <f>IF($B81="","",ROUND(N80*N$7,2))</f>
        <v/>
      </c>
      <c r="Y81" s="12">
        <f>IF($B81="","",ROUND(O80*O$7,2))</f>
        <v/>
      </c>
      <c r="Z81" s="12">
        <f>IF($B81="","",ROUND(P80*P$7,2))</f>
        <v/>
      </c>
      <c r="AA81" s="12">
        <f>IF($B81="","",ROUND(Q80*Q$7,2))</f>
        <v/>
      </c>
      <c r="AB81" s="12">
        <f>IF($B81="","",ROUND(R80*R$7,2))</f>
        <v/>
      </c>
      <c r="AC81" s="12">
        <f>IF($B81="","",MIN(I$8,I80+S81))</f>
        <v/>
      </c>
      <c r="AD81" s="12">
        <f>IF($B81="","",MIN(J$8,J80+T81))</f>
        <v/>
      </c>
      <c r="AE81" s="12">
        <f>IF($B81="","",MIN(K$8,K80+U81))</f>
        <v/>
      </c>
      <c r="AF81" s="12">
        <f>IF($B81="","",MIN(L$8,L80+V81))</f>
        <v/>
      </c>
      <c r="AG81" s="12">
        <f>IF($B81="","",MIN(M$8,M80+W81))</f>
        <v/>
      </c>
      <c r="AH81" s="12">
        <f>IF($B81="","",MIN(N$8,N80+X81))</f>
        <v/>
      </c>
      <c r="AI81" s="12">
        <f>IF($B81="","",MIN(O$8,O80+Y81))</f>
        <v/>
      </c>
      <c r="AJ81" s="12">
        <f>IF($B81="","",MIN(P$8,P80+Z81))</f>
        <v/>
      </c>
      <c r="AK81" s="12">
        <f>IF($B81="","",MIN(Q$8,Q80+AA81))</f>
        <v/>
      </c>
      <c r="AL81" s="12">
        <f>IF($B81="","",MIN(R$8,R80+AB81))</f>
        <v/>
      </c>
      <c r="AM81" s="12">
        <f>IF($B81="","",ROUND(MIN(I80+S81-AC81,MAX(0,Deudas!$D$8-SUM($AC81:$AL81))),2))</f>
        <v/>
      </c>
      <c r="AN81" s="12">
        <f>IF($B81="","",ROUND(MIN(J80+T81-AD81,MAX(0,Deudas!$D$8-SUM($AC81:$AL81)-SUM($AM81:AM81))),2))</f>
        <v/>
      </c>
      <c r="AO81" s="12">
        <f>IF($B81="","",ROUND(MIN(K80+U81-AE81,MAX(0,Deudas!$D$8-SUM($AC81:$AL81)-SUM($AM81:AN81))),2))</f>
        <v/>
      </c>
      <c r="AP81" s="12">
        <f>IF($B81="","",ROUND(MIN(L80+V81-AF81,MAX(0,Deudas!$D$8-SUM($AC81:$AL81)-SUM($AM81:AO81))),2))</f>
        <v/>
      </c>
      <c r="AQ81" s="12">
        <f>IF($B81="","",ROUND(MIN(M80+W81-AG81,MAX(0,Deudas!$D$8-SUM($AC81:$AL81)-SUM($AM81:AP81))),2))</f>
        <v/>
      </c>
      <c r="AR81" s="12">
        <f>IF($B81="","",ROUND(MIN(N80+X81-AH81,MAX(0,Deudas!$D$8-SUM($AC81:$AL81)-SUM($AM81:AQ81))),2))</f>
        <v/>
      </c>
      <c r="AS81" s="12">
        <f>IF($B81="","",ROUND(MIN(O80+Y81-AI81,MAX(0,Deudas!$D$8-SUM($AC81:$AL81)-SUM($AM81:AR81))),2))</f>
        <v/>
      </c>
      <c r="AT81" s="12">
        <f>IF($B81="","",ROUND(MIN(P80+Z81-AJ81,MAX(0,Deudas!$D$8-SUM($AC81:$AL81)-SUM($AM81:AS81))),2))</f>
        <v/>
      </c>
      <c r="AU81" s="12">
        <f>IF($B81="","",ROUND(MIN(Q80+AA81-AK81,MAX(0,Deudas!$D$8-SUM($AC81:$AL81)-SUM($AM81:AT81))),2))</f>
        <v/>
      </c>
      <c r="AV81" s="12">
        <f>IF($B81="","",ROUND(MIN(R80+AB81-AL81,MAX(0,Deudas!$D$8-SUM($AC81:$AL81)-SUM($AM81:AU81))),2))</f>
        <v/>
      </c>
    </row>
    <row r="82">
      <c r="B82" s="15">
        <f>IF(B81="","",IF(G81&gt;0.004,B81+1,""))</f>
        <v/>
      </c>
      <c r="C82" s="14">
        <f>IF($B82="","",EDATE(Deudas!$D$7,$B82))</f>
        <v/>
      </c>
      <c r="D82" s="12">
        <f>IF($B82="","",SUM($AC82:$AV82))</f>
        <v/>
      </c>
      <c r="E82" s="12">
        <f>IF($B82="","",SUM($S82:$AB82))</f>
        <v/>
      </c>
      <c r="F82" s="12">
        <f>IF($B82="","",D82-E82)</f>
        <v/>
      </c>
      <c r="G82" s="20">
        <f>IF($B82="","",SUM($I82:$R82))</f>
        <v/>
      </c>
      <c r="I82" s="12">
        <f>IF($B82="","",ROUND(I81+S82-AC82-AM82,2))</f>
        <v/>
      </c>
      <c r="J82" s="12">
        <f>IF($B82="","",ROUND(J81+T82-AD82-AN82,2))</f>
        <v/>
      </c>
      <c r="K82" s="12">
        <f>IF($B82="","",ROUND(K81+U82-AE82-AO82,2))</f>
        <v/>
      </c>
      <c r="L82" s="12">
        <f>IF($B82="","",ROUND(L81+V82-AF82-AP82,2))</f>
        <v/>
      </c>
      <c r="M82" s="12">
        <f>IF($B82="","",ROUND(M81+W82-AG82-AQ82,2))</f>
        <v/>
      </c>
      <c r="N82" s="12">
        <f>IF($B82="","",ROUND(N81+X82-AH82-AR82,2))</f>
        <v/>
      </c>
      <c r="O82" s="12">
        <f>IF($B82="","",ROUND(O81+Y82-AI82-AS82,2))</f>
        <v/>
      </c>
      <c r="P82" s="12">
        <f>IF($B82="","",ROUND(P81+Z82-AJ82-AT82,2))</f>
        <v/>
      </c>
      <c r="Q82" s="12">
        <f>IF($B82="","",ROUND(Q81+AA82-AK82-AU82,2))</f>
        <v/>
      </c>
      <c r="R82" s="12">
        <f>IF($B82="","",ROUND(R81+AB82-AL82-AV82,2))</f>
        <v/>
      </c>
      <c r="S82" s="12">
        <f>IF($B82="","",ROUND(I81*I$7,2))</f>
        <v/>
      </c>
      <c r="T82" s="12">
        <f>IF($B82="","",ROUND(J81*J$7,2))</f>
        <v/>
      </c>
      <c r="U82" s="12">
        <f>IF($B82="","",ROUND(K81*K$7,2))</f>
        <v/>
      </c>
      <c r="V82" s="12">
        <f>IF($B82="","",ROUND(L81*L$7,2))</f>
        <v/>
      </c>
      <c r="W82" s="12">
        <f>IF($B82="","",ROUND(M81*M$7,2))</f>
        <v/>
      </c>
      <c r="X82" s="12">
        <f>IF($B82="","",ROUND(N81*N$7,2))</f>
        <v/>
      </c>
      <c r="Y82" s="12">
        <f>IF($B82="","",ROUND(O81*O$7,2))</f>
        <v/>
      </c>
      <c r="Z82" s="12">
        <f>IF($B82="","",ROUND(P81*P$7,2))</f>
        <v/>
      </c>
      <c r="AA82" s="12">
        <f>IF($B82="","",ROUND(Q81*Q$7,2))</f>
        <v/>
      </c>
      <c r="AB82" s="12">
        <f>IF($B82="","",ROUND(R81*R$7,2))</f>
        <v/>
      </c>
      <c r="AC82" s="12">
        <f>IF($B82="","",MIN(I$8,I81+S82))</f>
        <v/>
      </c>
      <c r="AD82" s="12">
        <f>IF($B82="","",MIN(J$8,J81+T82))</f>
        <v/>
      </c>
      <c r="AE82" s="12">
        <f>IF($B82="","",MIN(K$8,K81+U82))</f>
        <v/>
      </c>
      <c r="AF82" s="12">
        <f>IF($B82="","",MIN(L$8,L81+V82))</f>
        <v/>
      </c>
      <c r="AG82" s="12">
        <f>IF($B82="","",MIN(M$8,M81+W82))</f>
        <v/>
      </c>
      <c r="AH82" s="12">
        <f>IF($B82="","",MIN(N$8,N81+X82))</f>
        <v/>
      </c>
      <c r="AI82" s="12">
        <f>IF($B82="","",MIN(O$8,O81+Y82))</f>
        <v/>
      </c>
      <c r="AJ82" s="12">
        <f>IF($B82="","",MIN(P$8,P81+Z82))</f>
        <v/>
      </c>
      <c r="AK82" s="12">
        <f>IF($B82="","",MIN(Q$8,Q81+AA82))</f>
        <v/>
      </c>
      <c r="AL82" s="12">
        <f>IF($B82="","",MIN(R$8,R81+AB82))</f>
        <v/>
      </c>
      <c r="AM82" s="12">
        <f>IF($B82="","",ROUND(MIN(I81+S82-AC82,MAX(0,Deudas!$D$8-SUM($AC82:$AL82))),2))</f>
        <v/>
      </c>
      <c r="AN82" s="12">
        <f>IF($B82="","",ROUND(MIN(J81+T82-AD82,MAX(0,Deudas!$D$8-SUM($AC82:$AL82)-SUM($AM82:AM82))),2))</f>
        <v/>
      </c>
      <c r="AO82" s="12">
        <f>IF($B82="","",ROUND(MIN(K81+U82-AE82,MAX(0,Deudas!$D$8-SUM($AC82:$AL82)-SUM($AM82:AN82))),2))</f>
        <v/>
      </c>
      <c r="AP82" s="12">
        <f>IF($B82="","",ROUND(MIN(L81+V82-AF82,MAX(0,Deudas!$D$8-SUM($AC82:$AL82)-SUM($AM82:AO82))),2))</f>
        <v/>
      </c>
      <c r="AQ82" s="12">
        <f>IF($B82="","",ROUND(MIN(M81+W82-AG82,MAX(0,Deudas!$D$8-SUM($AC82:$AL82)-SUM($AM82:AP82))),2))</f>
        <v/>
      </c>
      <c r="AR82" s="12">
        <f>IF($B82="","",ROUND(MIN(N81+X82-AH82,MAX(0,Deudas!$D$8-SUM($AC82:$AL82)-SUM($AM82:AQ82))),2))</f>
        <v/>
      </c>
      <c r="AS82" s="12">
        <f>IF($B82="","",ROUND(MIN(O81+Y82-AI82,MAX(0,Deudas!$D$8-SUM($AC82:$AL82)-SUM($AM82:AR82))),2))</f>
        <v/>
      </c>
      <c r="AT82" s="12">
        <f>IF($B82="","",ROUND(MIN(P81+Z82-AJ82,MAX(0,Deudas!$D$8-SUM($AC82:$AL82)-SUM($AM82:AS82))),2))</f>
        <v/>
      </c>
      <c r="AU82" s="12">
        <f>IF($B82="","",ROUND(MIN(Q81+AA82-AK82,MAX(0,Deudas!$D$8-SUM($AC82:$AL82)-SUM($AM82:AT82))),2))</f>
        <v/>
      </c>
      <c r="AV82" s="12">
        <f>IF($B82="","",ROUND(MIN(R81+AB82-AL82,MAX(0,Deudas!$D$8-SUM($AC82:$AL82)-SUM($AM82:AU82))),2))</f>
        <v/>
      </c>
    </row>
    <row r="83">
      <c r="B83" s="15">
        <f>IF(B82="","",IF(G82&gt;0.004,B82+1,""))</f>
        <v/>
      </c>
      <c r="C83" s="14">
        <f>IF($B83="","",EDATE(Deudas!$D$7,$B83))</f>
        <v/>
      </c>
      <c r="D83" s="12">
        <f>IF($B83="","",SUM($AC83:$AV83))</f>
        <v/>
      </c>
      <c r="E83" s="12">
        <f>IF($B83="","",SUM($S83:$AB83))</f>
        <v/>
      </c>
      <c r="F83" s="12">
        <f>IF($B83="","",D83-E83)</f>
        <v/>
      </c>
      <c r="G83" s="20">
        <f>IF($B83="","",SUM($I83:$R83))</f>
        <v/>
      </c>
      <c r="I83" s="12">
        <f>IF($B83="","",ROUND(I82+S83-AC83-AM83,2))</f>
        <v/>
      </c>
      <c r="J83" s="12">
        <f>IF($B83="","",ROUND(J82+T83-AD83-AN83,2))</f>
        <v/>
      </c>
      <c r="K83" s="12">
        <f>IF($B83="","",ROUND(K82+U83-AE83-AO83,2))</f>
        <v/>
      </c>
      <c r="L83" s="12">
        <f>IF($B83="","",ROUND(L82+V83-AF83-AP83,2))</f>
        <v/>
      </c>
      <c r="M83" s="12">
        <f>IF($B83="","",ROUND(M82+W83-AG83-AQ83,2))</f>
        <v/>
      </c>
      <c r="N83" s="12">
        <f>IF($B83="","",ROUND(N82+X83-AH83-AR83,2))</f>
        <v/>
      </c>
      <c r="O83" s="12">
        <f>IF($B83="","",ROUND(O82+Y83-AI83-AS83,2))</f>
        <v/>
      </c>
      <c r="P83" s="12">
        <f>IF($B83="","",ROUND(P82+Z83-AJ83-AT83,2))</f>
        <v/>
      </c>
      <c r="Q83" s="12">
        <f>IF($B83="","",ROUND(Q82+AA83-AK83-AU83,2))</f>
        <v/>
      </c>
      <c r="R83" s="12">
        <f>IF($B83="","",ROUND(R82+AB83-AL83-AV83,2))</f>
        <v/>
      </c>
      <c r="S83" s="12">
        <f>IF($B83="","",ROUND(I82*I$7,2))</f>
        <v/>
      </c>
      <c r="T83" s="12">
        <f>IF($B83="","",ROUND(J82*J$7,2))</f>
        <v/>
      </c>
      <c r="U83" s="12">
        <f>IF($B83="","",ROUND(K82*K$7,2))</f>
        <v/>
      </c>
      <c r="V83" s="12">
        <f>IF($B83="","",ROUND(L82*L$7,2))</f>
        <v/>
      </c>
      <c r="W83" s="12">
        <f>IF($B83="","",ROUND(M82*M$7,2))</f>
        <v/>
      </c>
      <c r="X83" s="12">
        <f>IF($B83="","",ROUND(N82*N$7,2))</f>
        <v/>
      </c>
      <c r="Y83" s="12">
        <f>IF($B83="","",ROUND(O82*O$7,2))</f>
        <v/>
      </c>
      <c r="Z83" s="12">
        <f>IF($B83="","",ROUND(P82*P$7,2))</f>
        <v/>
      </c>
      <c r="AA83" s="12">
        <f>IF($B83="","",ROUND(Q82*Q$7,2))</f>
        <v/>
      </c>
      <c r="AB83" s="12">
        <f>IF($B83="","",ROUND(R82*R$7,2))</f>
        <v/>
      </c>
      <c r="AC83" s="12">
        <f>IF($B83="","",MIN(I$8,I82+S83))</f>
        <v/>
      </c>
      <c r="AD83" s="12">
        <f>IF($B83="","",MIN(J$8,J82+T83))</f>
        <v/>
      </c>
      <c r="AE83" s="12">
        <f>IF($B83="","",MIN(K$8,K82+U83))</f>
        <v/>
      </c>
      <c r="AF83" s="12">
        <f>IF($B83="","",MIN(L$8,L82+V83))</f>
        <v/>
      </c>
      <c r="AG83" s="12">
        <f>IF($B83="","",MIN(M$8,M82+W83))</f>
        <v/>
      </c>
      <c r="AH83" s="12">
        <f>IF($B83="","",MIN(N$8,N82+X83))</f>
        <v/>
      </c>
      <c r="AI83" s="12">
        <f>IF($B83="","",MIN(O$8,O82+Y83))</f>
        <v/>
      </c>
      <c r="AJ83" s="12">
        <f>IF($B83="","",MIN(P$8,P82+Z83))</f>
        <v/>
      </c>
      <c r="AK83" s="12">
        <f>IF($B83="","",MIN(Q$8,Q82+AA83))</f>
        <v/>
      </c>
      <c r="AL83" s="12">
        <f>IF($B83="","",MIN(R$8,R82+AB83))</f>
        <v/>
      </c>
      <c r="AM83" s="12">
        <f>IF($B83="","",ROUND(MIN(I82+S83-AC83,MAX(0,Deudas!$D$8-SUM($AC83:$AL83))),2))</f>
        <v/>
      </c>
      <c r="AN83" s="12">
        <f>IF($B83="","",ROUND(MIN(J82+T83-AD83,MAX(0,Deudas!$D$8-SUM($AC83:$AL83)-SUM($AM83:AM83))),2))</f>
        <v/>
      </c>
      <c r="AO83" s="12">
        <f>IF($B83="","",ROUND(MIN(K82+U83-AE83,MAX(0,Deudas!$D$8-SUM($AC83:$AL83)-SUM($AM83:AN83))),2))</f>
        <v/>
      </c>
      <c r="AP83" s="12">
        <f>IF($B83="","",ROUND(MIN(L82+V83-AF83,MAX(0,Deudas!$D$8-SUM($AC83:$AL83)-SUM($AM83:AO83))),2))</f>
        <v/>
      </c>
      <c r="AQ83" s="12">
        <f>IF($B83="","",ROUND(MIN(M82+W83-AG83,MAX(0,Deudas!$D$8-SUM($AC83:$AL83)-SUM($AM83:AP83))),2))</f>
        <v/>
      </c>
      <c r="AR83" s="12">
        <f>IF($B83="","",ROUND(MIN(N82+X83-AH83,MAX(0,Deudas!$D$8-SUM($AC83:$AL83)-SUM($AM83:AQ83))),2))</f>
        <v/>
      </c>
      <c r="AS83" s="12">
        <f>IF($B83="","",ROUND(MIN(O82+Y83-AI83,MAX(0,Deudas!$D$8-SUM($AC83:$AL83)-SUM($AM83:AR83))),2))</f>
        <v/>
      </c>
      <c r="AT83" s="12">
        <f>IF($B83="","",ROUND(MIN(P82+Z83-AJ83,MAX(0,Deudas!$D$8-SUM($AC83:$AL83)-SUM($AM83:AS83))),2))</f>
        <v/>
      </c>
      <c r="AU83" s="12">
        <f>IF($B83="","",ROUND(MIN(Q82+AA83-AK83,MAX(0,Deudas!$D$8-SUM($AC83:$AL83)-SUM($AM83:AT83))),2))</f>
        <v/>
      </c>
      <c r="AV83" s="12">
        <f>IF($B83="","",ROUND(MIN(R82+AB83-AL83,MAX(0,Deudas!$D$8-SUM($AC83:$AL83)-SUM($AM83:AU83))),2))</f>
        <v/>
      </c>
    </row>
    <row r="84">
      <c r="B84" s="15">
        <f>IF(B83="","",IF(G83&gt;0.004,B83+1,""))</f>
        <v/>
      </c>
      <c r="C84" s="14">
        <f>IF($B84="","",EDATE(Deudas!$D$7,$B84))</f>
        <v/>
      </c>
      <c r="D84" s="12">
        <f>IF($B84="","",SUM($AC84:$AV84))</f>
        <v/>
      </c>
      <c r="E84" s="12">
        <f>IF($B84="","",SUM($S84:$AB84))</f>
        <v/>
      </c>
      <c r="F84" s="12">
        <f>IF($B84="","",D84-E84)</f>
        <v/>
      </c>
      <c r="G84" s="20">
        <f>IF($B84="","",SUM($I84:$R84))</f>
        <v/>
      </c>
      <c r="I84" s="12">
        <f>IF($B84="","",ROUND(I83+S84-AC84-AM84,2))</f>
        <v/>
      </c>
      <c r="J84" s="12">
        <f>IF($B84="","",ROUND(J83+T84-AD84-AN84,2))</f>
        <v/>
      </c>
      <c r="K84" s="12">
        <f>IF($B84="","",ROUND(K83+U84-AE84-AO84,2))</f>
        <v/>
      </c>
      <c r="L84" s="12">
        <f>IF($B84="","",ROUND(L83+V84-AF84-AP84,2))</f>
        <v/>
      </c>
      <c r="M84" s="12">
        <f>IF($B84="","",ROUND(M83+W84-AG84-AQ84,2))</f>
        <v/>
      </c>
      <c r="N84" s="12">
        <f>IF($B84="","",ROUND(N83+X84-AH84-AR84,2))</f>
        <v/>
      </c>
      <c r="O84" s="12">
        <f>IF($B84="","",ROUND(O83+Y84-AI84-AS84,2))</f>
        <v/>
      </c>
      <c r="P84" s="12">
        <f>IF($B84="","",ROUND(P83+Z84-AJ84-AT84,2))</f>
        <v/>
      </c>
      <c r="Q84" s="12">
        <f>IF($B84="","",ROUND(Q83+AA84-AK84-AU84,2))</f>
        <v/>
      </c>
      <c r="R84" s="12">
        <f>IF($B84="","",ROUND(R83+AB84-AL84-AV84,2))</f>
        <v/>
      </c>
      <c r="S84" s="12">
        <f>IF($B84="","",ROUND(I83*I$7,2))</f>
        <v/>
      </c>
      <c r="T84" s="12">
        <f>IF($B84="","",ROUND(J83*J$7,2))</f>
        <v/>
      </c>
      <c r="U84" s="12">
        <f>IF($B84="","",ROUND(K83*K$7,2))</f>
        <v/>
      </c>
      <c r="V84" s="12">
        <f>IF($B84="","",ROUND(L83*L$7,2))</f>
        <v/>
      </c>
      <c r="W84" s="12">
        <f>IF($B84="","",ROUND(M83*M$7,2))</f>
        <v/>
      </c>
      <c r="X84" s="12">
        <f>IF($B84="","",ROUND(N83*N$7,2))</f>
        <v/>
      </c>
      <c r="Y84" s="12">
        <f>IF($B84="","",ROUND(O83*O$7,2))</f>
        <v/>
      </c>
      <c r="Z84" s="12">
        <f>IF($B84="","",ROUND(P83*P$7,2))</f>
        <v/>
      </c>
      <c r="AA84" s="12">
        <f>IF($B84="","",ROUND(Q83*Q$7,2))</f>
        <v/>
      </c>
      <c r="AB84" s="12">
        <f>IF($B84="","",ROUND(R83*R$7,2))</f>
        <v/>
      </c>
      <c r="AC84" s="12">
        <f>IF($B84="","",MIN(I$8,I83+S84))</f>
        <v/>
      </c>
      <c r="AD84" s="12">
        <f>IF($B84="","",MIN(J$8,J83+T84))</f>
        <v/>
      </c>
      <c r="AE84" s="12">
        <f>IF($B84="","",MIN(K$8,K83+U84))</f>
        <v/>
      </c>
      <c r="AF84" s="12">
        <f>IF($B84="","",MIN(L$8,L83+V84))</f>
        <v/>
      </c>
      <c r="AG84" s="12">
        <f>IF($B84="","",MIN(M$8,M83+W84))</f>
        <v/>
      </c>
      <c r="AH84" s="12">
        <f>IF($B84="","",MIN(N$8,N83+X84))</f>
        <v/>
      </c>
      <c r="AI84" s="12">
        <f>IF($B84="","",MIN(O$8,O83+Y84))</f>
        <v/>
      </c>
      <c r="AJ84" s="12">
        <f>IF($B84="","",MIN(P$8,P83+Z84))</f>
        <v/>
      </c>
      <c r="AK84" s="12">
        <f>IF($B84="","",MIN(Q$8,Q83+AA84))</f>
        <v/>
      </c>
      <c r="AL84" s="12">
        <f>IF($B84="","",MIN(R$8,R83+AB84))</f>
        <v/>
      </c>
      <c r="AM84" s="12">
        <f>IF($B84="","",ROUND(MIN(I83+S84-AC84,MAX(0,Deudas!$D$8-SUM($AC84:$AL84))),2))</f>
        <v/>
      </c>
      <c r="AN84" s="12">
        <f>IF($B84="","",ROUND(MIN(J83+T84-AD84,MAX(0,Deudas!$D$8-SUM($AC84:$AL84)-SUM($AM84:AM84))),2))</f>
        <v/>
      </c>
      <c r="AO84" s="12">
        <f>IF($B84="","",ROUND(MIN(K83+U84-AE84,MAX(0,Deudas!$D$8-SUM($AC84:$AL84)-SUM($AM84:AN84))),2))</f>
        <v/>
      </c>
      <c r="AP84" s="12">
        <f>IF($B84="","",ROUND(MIN(L83+V84-AF84,MAX(0,Deudas!$D$8-SUM($AC84:$AL84)-SUM($AM84:AO84))),2))</f>
        <v/>
      </c>
      <c r="AQ84" s="12">
        <f>IF($B84="","",ROUND(MIN(M83+W84-AG84,MAX(0,Deudas!$D$8-SUM($AC84:$AL84)-SUM($AM84:AP84))),2))</f>
        <v/>
      </c>
      <c r="AR84" s="12">
        <f>IF($B84="","",ROUND(MIN(N83+X84-AH84,MAX(0,Deudas!$D$8-SUM($AC84:$AL84)-SUM($AM84:AQ84))),2))</f>
        <v/>
      </c>
      <c r="AS84" s="12">
        <f>IF($B84="","",ROUND(MIN(O83+Y84-AI84,MAX(0,Deudas!$D$8-SUM($AC84:$AL84)-SUM($AM84:AR84))),2))</f>
        <v/>
      </c>
      <c r="AT84" s="12">
        <f>IF($B84="","",ROUND(MIN(P83+Z84-AJ84,MAX(0,Deudas!$D$8-SUM($AC84:$AL84)-SUM($AM84:AS84))),2))</f>
        <v/>
      </c>
      <c r="AU84" s="12">
        <f>IF($B84="","",ROUND(MIN(Q83+AA84-AK84,MAX(0,Deudas!$D$8-SUM($AC84:$AL84)-SUM($AM84:AT84))),2))</f>
        <v/>
      </c>
      <c r="AV84" s="12">
        <f>IF($B84="","",ROUND(MIN(R83+AB84-AL84,MAX(0,Deudas!$D$8-SUM($AC84:$AL84)-SUM($AM84:AU84))),2))</f>
        <v/>
      </c>
    </row>
    <row r="85">
      <c r="B85" s="15">
        <f>IF(B84="","",IF(G84&gt;0.004,B84+1,""))</f>
        <v/>
      </c>
      <c r="C85" s="14">
        <f>IF($B85="","",EDATE(Deudas!$D$7,$B85))</f>
        <v/>
      </c>
      <c r="D85" s="12">
        <f>IF($B85="","",SUM($AC85:$AV85))</f>
        <v/>
      </c>
      <c r="E85" s="12">
        <f>IF($B85="","",SUM($S85:$AB85))</f>
        <v/>
      </c>
      <c r="F85" s="12">
        <f>IF($B85="","",D85-E85)</f>
        <v/>
      </c>
      <c r="G85" s="20">
        <f>IF($B85="","",SUM($I85:$R85))</f>
        <v/>
      </c>
      <c r="I85" s="12">
        <f>IF($B85="","",ROUND(I84+S85-AC85-AM85,2))</f>
        <v/>
      </c>
      <c r="J85" s="12">
        <f>IF($B85="","",ROUND(J84+T85-AD85-AN85,2))</f>
        <v/>
      </c>
      <c r="K85" s="12">
        <f>IF($B85="","",ROUND(K84+U85-AE85-AO85,2))</f>
        <v/>
      </c>
      <c r="L85" s="12">
        <f>IF($B85="","",ROUND(L84+V85-AF85-AP85,2))</f>
        <v/>
      </c>
      <c r="M85" s="12">
        <f>IF($B85="","",ROUND(M84+W85-AG85-AQ85,2))</f>
        <v/>
      </c>
      <c r="N85" s="12">
        <f>IF($B85="","",ROUND(N84+X85-AH85-AR85,2))</f>
        <v/>
      </c>
      <c r="O85" s="12">
        <f>IF($B85="","",ROUND(O84+Y85-AI85-AS85,2))</f>
        <v/>
      </c>
      <c r="P85" s="12">
        <f>IF($B85="","",ROUND(P84+Z85-AJ85-AT85,2))</f>
        <v/>
      </c>
      <c r="Q85" s="12">
        <f>IF($B85="","",ROUND(Q84+AA85-AK85-AU85,2))</f>
        <v/>
      </c>
      <c r="R85" s="12">
        <f>IF($B85="","",ROUND(R84+AB85-AL85-AV85,2))</f>
        <v/>
      </c>
      <c r="S85" s="12">
        <f>IF($B85="","",ROUND(I84*I$7,2))</f>
        <v/>
      </c>
      <c r="T85" s="12">
        <f>IF($B85="","",ROUND(J84*J$7,2))</f>
        <v/>
      </c>
      <c r="U85" s="12">
        <f>IF($B85="","",ROUND(K84*K$7,2))</f>
        <v/>
      </c>
      <c r="V85" s="12">
        <f>IF($B85="","",ROUND(L84*L$7,2))</f>
        <v/>
      </c>
      <c r="W85" s="12">
        <f>IF($B85="","",ROUND(M84*M$7,2))</f>
        <v/>
      </c>
      <c r="X85" s="12">
        <f>IF($B85="","",ROUND(N84*N$7,2))</f>
        <v/>
      </c>
      <c r="Y85" s="12">
        <f>IF($B85="","",ROUND(O84*O$7,2))</f>
        <v/>
      </c>
      <c r="Z85" s="12">
        <f>IF($B85="","",ROUND(P84*P$7,2))</f>
        <v/>
      </c>
      <c r="AA85" s="12">
        <f>IF($B85="","",ROUND(Q84*Q$7,2))</f>
        <v/>
      </c>
      <c r="AB85" s="12">
        <f>IF($B85="","",ROUND(R84*R$7,2))</f>
        <v/>
      </c>
      <c r="AC85" s="12">
        <f>IF($B85="","",MIN(I$8,I84+S85))</f>
        <v/>
      </c>
      <c r="AD85" s="12">
        <f>IF($B85="","",MIN(J$8,J84+T85))</f>
        <v/>
      </c>
      <c r="AE85" s="12">
        <f>IF($B85="","",MIN(K$8,K84+U85))</f>
        <v/>
      </c>
      <c r="AF85" s="12">
        <f>IF($B85="","",MIN(L$8,L84+V85))</f>
        <v/>
      </c>
      <c r="AG85" s="12">
        <f>IF($B85="","",MIN(M$8,M84+W85))</f>
        <v/>
      </c>
      <c r="AH85" s="12">
        <f>IF($B85="","",MIN(N$8,N84+X85))</f>
        <v/>
      </c>
      <c r="AI85" s="12">
        <f>IF($B85="","",MIN(O$8,O84+Y85))</f>
        <v/>
      </c>
      <c r="AJ85" s="12">
        <f>IF($B85="","",MIN(P$8,P84+Z85))</f>
        <v/>
      </c>
      <c r="AK85" s="12">
        <f>IF($B85="","",MIN(Q$8,Q84+AA85))</f>
        <v/>
      </c>
      <c r="AL85" s="12">
        <f>IF($B85="","",MIN(R$8,R84+AB85))</f>
        <v/>
      </c>
      <c r="AM85" s="12">
        <f>IF($B85="","",ROUND(MIN(I84+S85-AC85,MAX(0,Deudas!$D$8-SUM($AC85:$AL85))),2))</f>
        <v/>
      </c>
      <c r="AN85" s="12">
        <f>IF($B85="","",ROUND(MIN(J84+T85-AD85,MAX(0,Deudas!$D$8-SUM($AC85:$AL85)-SUM($AM85:AM85))),2))</f>
        <v/>
      </c>
      <c r="AO85" s="12">
        <f>IF($B85="","",ROUND(MIN(K84+U85-AE85,MAX(0,Deudas!$D$8-SUM($AC85:$AL85)-SUM($AM85:AN85))),2))</f>
        <v/>
      </c>
      <c r="AP85" s="12">
        <f>IF($B85="","",ROUND(MIN(L84+V85-AF85,MAX(0,Deudas!$D$8-SUM($AC85:$AL85)-SUM($AM85:AO85))),2))</f>
        <v/>
      </c>
      <c r="AQ85" s="12">
        <f>IF($B85="","",ROUND(MIN(M84+W85-AG85,MAX(0,Deudas!$D$8-SUM($AC85:$AL85)-SUM($AM85:AP85))),2))</f>
        <v/>
      </c>
      <c r="AR85" s="12">
        <f>IF($B85="","",ROUND(MIN(N84+X85-AH85,MAX(0,Deudas!$D$8-SUM($AC85:$AL85)-SUM($AM85:AQ85))),2))</f>
        <v/>
      </c>
      <c r="AS85" s="12">
        <f>IF($B85="","",ROUND(MIN(O84+Y85-AI85,MAX(0,Deudas!$D$8-SUM($AC85:$AL85)-SUM($AM85:AR85))),2))</f>
        <v/>
      </c>
      <c r="AT85" s="12">
        <f>IF($B85="","",ROUND(MIN(P84+Z85-AJ85,MAX(0,Deudas!$D$8-SUM($AC85:$AL85)-SUM($AM85:AS85))),2))</f>
        <v/>
      </c>
      <c r="AU85" s="12">
        <f>IF($B85="","",ROUND(MIN(Q84+AA85-AK85,MAX(0,Deudas!$D$8-SUM($AC85:$AL85)-SUM($AM85:AT85))),2))</f>
        <v/>
      </c>
      <c r="AV85" s="12">
        <f>IF($B85="","",ROUND(MIN(R84+AB85-AL85,MAX(0,Deudas!$D$8-SUM($AC85:$AL85)-SUM($AM85:AU85))),2))</f>
        <v/>
      </c>
    </row>
    <row r="86">
      <c r="B86" s="15">
        <f>IF(B85="","",IF(G85&gt;0.004,B85+1,""))</f>
        <v/>
      </c>
      <c r="C86" s="14">
        <f>IF($B86="","",EDATE(Deudas!$D$7,$B86))</f>
        <v/>
      </c>
      <c r="D86" s="12">
        <f>IF($B86="","",SUM($AC86:$AV86))</f>
        <v/>
      </c>
      <c r="E86" s="12">
        <f>IF($B86="","",SUM($S86:$AB86))</f>
        <v/>
      </c>
      <c r="F86" s="12">
        <f>IF($B86="","",D86-E86)</f>
        <v/>
      </c>
      <c r="G86" s="20">
        <f>IF($B86="","",SUM($I86:$R86))</f>
        <v/>
      </c>
      <c r="I86" s="12">
        <f>IF($B86="","",ROUND(I85+S86-AC86-AM86,2))</f>
        <v/>
      </c>
      <c r="J86" s="12">
        <f>IF($B86="","",ROUND(J85+T86-AD86-AN86,2))</f>
        <v/>
      </c>
      <c r="K86" s="12">
        <f>IF($B86="","",ROUND(K85+U86-AE86-AO86,2))</f>
        <v/>
      </c>
      <c r="L86" s="12">
        <f>IF($B86="","",ROUND(L85+V86-AF86-AP86,2))</f>
        <v/>
      </c>
      <c r="M86" s="12">
        <f>IF($B86="","",ROUND(M85+W86-AG86-AQ86,2))</f>
        <v/>
      </c>
      <c r="N86" s="12">
        <f>IF($B86="","",ROUND(N85+X86-AH86-AR86,2))</f>
        <v/>
      </c>
      <c r="O86" s="12">
        <f>IF($B86="","",ROUND(O85+Y86-AI86-AS86,2))</f>
        <v/>
      </c>
      <c r="P86" s="12">
        <f>IF($B86="","",ROUND(P85+Z86-AJ86-AT86,2))</f>
        <v/>
      </c>
      <c r="Q86" s="12">
        <f>IF($B86="","",ROUND(Q85+AA86-AK86-AU86,2))</f>
        <v/>
      </c>
      <c r="R86" s="12">
        <f>IF($B86="","",ROUND(R85+AB86-AL86-AV86,2))</f>
        <v/>
      </c>
      <c r="S86" s="12">
        <f>IF($B86="","",ROUND(I85*I$7,2))</f>
        <v/>
      </c>
      <c r="T86" s="12">
        <f>IF($B86="","",ROUND(J85*J$7,2))</f>
        <v/>
      </c>
      <c r="U86" s="12">
        <f>IF($B86="","",ROUND(K85*K$7,2))</f>
        <v/>
      </c>
      <c r="V86" s="12">
        <f>IF($B86="","",ROUND(L85*L$7,2))</f>
        <v/>
      </c>
      <c r="W86" s="12">
        <f>IF($B86="","",ROUND(M85*M$7,2))</f>
        <v/>
      </c>
      <c r="X86" s="12">
        <f>IF($B86="","",ROUND(N85*N$7,2))</f>
        <v/>
      </c>
      <c r="Y86" s="12">
        <f>IF($B86="","",ROUND(O85*O$7,2))</f>
        <v/>
      </c>
      <c r="Z86" s="12">
        <f>IF($B86="","",ROUND(P85*P$7,2))</f>
        <v/>
      </c>
      <c r="AA86" s="12">
        <f>IF($B86="","",ROUND(Q85*Q$7,2))</f>
        <v/>
      </c>
      <c r="AB86" s="12">
        <f>IF($B86="","",ROUND(R85*R$7,2))</f>
        <v/>
      </c>
      <c r="AC86" s="12">
        <f>IF($B86="","",MIN(I$8,I85+S86))</f>
        <v/>
      </c>
      <c r="AD86" s="12">
        <f>IF($B86="","",MIN(J$8,J85+T86))</f>
        <v/>
      </c>
      <c r="AE86" s="12">
        <f>IF($B86="","",MIN(K$8,K85+U86))</f>
        <v/>
      </c>
      <c r="AF86" s="12">
        <f>IF($B86="","",MIN(L$8,L85+V86))</f>
        <v/>
      </c>
      <c r="AG86" s="12">
        <f>IF($B86="","",MIN(M$8,M85+W86))</f>
        <v/>
      </c>
      <c r="AH86" s="12">
        <f>IF($B86="","",MIN(N$8,N85+X86))</f>
        <v/>
      </c>
      <c r="AI86" s="12">
        <f>IF($B86="","",MIN(O$8,O85+Y86))</f>
        <v/>
      </c>
      <c r="AJ86" s="12">
        <f>IF($B86="","",MIN(P$8,P85+Z86))</f>
        <v/>
      </c>
      <c r="AK86" s="12">
        <f>IF($B86="","",MIN(Q$8,Q85+AA86))</f>
        <v/>
      </c>
      <c r="AL86" s="12">
        <f>IF($B86="","",MIN(R$8,R85+AB86))</f>
        <v/>
      </c>
      <c r="AM86" s="12">
        <f>IF($B86="","",ROUND(MIN(I85+S86-AC86,MAX(0,Deudas!$D$8-SUM($AC86:$AL86))),2))</f>
        <v/>
      </c>
      <c r="AN86" s="12">
        <f>IF($B86="","",ROUND(MIN(J85+T86-AD86,MAX(0,Deudas!$D$8-SUM($AC86:$AL86)-SUM($AM86:AM86))),2))</f>
        <v/>
      </c>
      <c r="AO86" s="12">
        <f>IF($B86="","",ROUND(MIN(K85+U86-AE86,MAX(0,Deudas!$D$8-SUM($AC86:$AL86)-SUM($AM86:AN86))),2))</f>
        <v/>
      </c>
      <c r="AP86" s="12">
        <f>IF($B86="","",ROUND(MIN(L85+V86-AF86,MAX(0,Deudas!$D$8-SUM($AC86:$AL86)-SUM($AM86:AO86))),2))</f>
        <v/>
      </c>
      <c r="AQ86" s="12">
        <f>IF($B86="","",ROUND(MIN(M85+W86-AG86,MAX(0,Deudas!$D$8-SUM($AC86:$AL86)-SUM($AM86:AP86))),2))</f>
        <v/>
      </c>
      <c r="AR86" s="12">
        <f>IF($B86="","",ROUND(MIN(N85+X86-AH86,MAX(0,Deudas!$D$8-SUM($AC86:$AL86)-SUM($AM86:AQ86))),2))</f>
        <v/>
      </c>
      <c r="AS86" s="12">
        <f>IF($B86="","",ROUND(MIN(O85+Y86-AI86,MAX(0,Deudas!$D$8-SUM($AC86:$AL86)-SUM($AM86:AR86))),2))</f>
        <v/>
      </c>
      <c r="AT86" s="12">
        <f>IF($B86="","",ROUND(MIN(P85+Z86-AJ86,MAX(0,Deudas!$D$8-SUM($AC86:$AL86)-SUM($AM86:AS86))),2))</f>
        <v/>
      </c>
      <c r="AU86" s="12">
        <f>IF($B86="","",ROUND(MIN(Q85+AA86-AK86,MAX(0,Deudas!$D$8-SUM($AC86:$AL86)-SUM($AM86:AT86))),2))</f>
        <v/>
      </c>
      <c r="AV86" s="12">
        <f>IF($B86="","",ROUND(MIN(R85+AB86-AL86,MAX(0,Deudas!$D$8-SUM($AC86:$AL86)-SUM($AM86:AU86))),2))</f>
        <v/>
      </c>
    </row>
    <row r="87">
      <c r="B87" s="15">
        <f>IF(B86="","",IF(G86&gt;0.004,B86+1,""))</f>
        <v/>
      </c>
      <c r="C87" s="14">
        <f>IF($B87="","",EDATE(Deudas!$D$7,$B87))</f>
        <v/>
      </c>
      <c r="D87" s="12">
        <f>IF($B87="","",SUM($AC87:$AV87))</f>
        <v/>
      </c>
      <c r="E87" s="12">
        <f>IF($B87="","",SUM($S87:$AB87))</f>
        <v/>
      </c>
      <c r="F87" s="12">
        <f>IF($B87="","",D87-E87)</f>
        <v/>
      </c>
      <c r="G87" s="20">
        <f>IF($B87="","",SUM($I87:$R87))</f>
        <v/>
      </c>
      <c r="I87" s="12">
        <f>IF($B87="","",ROUND(I86+S87-AC87-AM87,2))</f>
        <v/>
      </c>
      <c r="J87" s="12">
        <f>IF($B87="","",ROUND(J86+T87-AD87-AN87,2))</f>
        <v/>
      </c>
      <c r="K87" s="12">
        <f>IF($B87="","",ROUND(K86+U87-AE87-AO87,2))</f>
        <v/>
      </c>
      <c r="L87" s="12">
        <f>IF($B87="","",ROUND(L86+V87-AF87-AP87,2))</f>
        <v/>
      </c>
      <c r="M87" s="12">
        <f>IF($B87="","",ROUND(M86+W87-AG87-AQ87,2))</f>
        <v/>
      </c>
      <c r="N87" s="12">
        <f>IF($B87="","",ROUND(N86+X87-AH87-AR87,2))</f>
        <v/>
      </c>
      <c r="O87" s="12">
        <f>IF($B87="","",ROUND(O86+Y87-AI87-AS87,2))</f>
        <v/>
      </c>
      <c r="P87" s="12">
        <f>IF($B87="","",ROUND(P86+Z87-AJ87-AT87,2))</f>
        <v/>
      </c>
      <c r="Q87" s="12">
        <f>IF($B87="","",ROUND(Q86+AA87-AK87-AU87,2))</f>
        <v/>
      </c>
      <c r="R87" s="12">
        <f>IF($B87="","",ROUND(R86+AB87-AL87-AV87,2))</f>
        <v/>
      </c>
      <c r="S87" s="12">
        <f>IF($B87="","",ROUND(I86*I$7,2))</f>
        <v/>
      </c>
      <c r="T87" s="12">
        <f>IF($B87="","",ROUND(J86*J$7,2))</f>
        <v/>
      </c>
      <c r="U87" s="12">
        <f>IF($B87="","",ROUND(K86*K$7,2))</f>
        <v/>
      </c>
      <c r="V87" s="12">
        <f>IF($B87="","",ROUND(L86*L$7,2))</f>
        <v/>
      </c>
      <c r="W87" s="12">
        <f>IF($B87="","",ROUND(M86*M$7,2))</f>
        <v/>
      </c>
      <c r="X87" s="12">
        <f>IF($B87="","",ROUND(N86*N$7,2))</f>
        <v/>
      </c>
      <c r="Y87" s="12">
        <f>IF($B87="","",ROUND(O86*O$7,2))</f>
        <v/>
      </c>
      <c r="Z87" s="12">
        <f>IF($B87="","",ROUND(P86*P$7,2))</f>
        <v/>
      </c>
      <c r="AA87" s="12">
        <f>IF($B87="","",ROUND(Q86*Q$7,2))</f>
        <v/>
      </c>
      <c r="AB87" s="12">
        <f>IF($B87="","",ROUND(R86*R$7,2))</f>
        <v/>
      </c>
      <c r="AC87" s="12">
        <f>IF($B87="","",MIN(I$8,I86+S87))</f>
        <v/>
      </c>
      <c r="AD87" s="12">
        <f>IF($B87="","",MIN(J$8,J86+T87))</f>
        <v/>
      </c>
      <c r="AE87" s="12">
        <f>IF($B87="","",MIN(K$8,K86+U87))</f>
        <v/>
      </c>
      <c r="AF87" s="12">
        <f>IF($B87="","",MIN(L$8,L86+V87))</f>
        <v/>
      </c>
      <c r="AG87" s="12">
        <f>IF($B87="","",MIN(M$8,M86+W87))</f>
        <v/>
      </c>
      <c r="AH87" s="12">
        <f>IF($B87="","",MIN(N$8,N86+X87))</f>
        <v/>
      </c>
      <c r="AI87" s="12">
        <f>IF($B87="","",MIN(O$8,O86+Y87))</f>
        <v/>
      </c>
      <c r="AJ87" s="12">
        <f>IF($B87="","",MIN(P$8,P86+Z87))</f>
        <v/>
      </c>
      <c r="AK87" s="12">
        <f>IF($B87="","",MIN(Q$8,Q86+AA87))</f>
        <v/>
      </c>
      <c r="AL87" s="12">
        <f>IF($B87="","",MIN(R$8,R86+AB87))</f>
        <v/>
      </c>
      <c r="AM87" s="12">
        <f>IF($B87="","",ROUND(MIN(I86+S87-AC87,MAX(0,Deudas!$D$8-SUM($AC87:$AL87))),2))</f>
        <v/>
      </c>
      <c r="AN87" s="12">
        <f>IF($B87="","",ROUND(MIN(J86+T87-AD87,MAX(0,Deudas!$D$8-SUM($AC87:$AL87)-SUM($AM87:AM87))),2))</f>
        <v/>
      </c>
      <c r="AO87" s="12">
        <f>IF($B87="","",ROUND(MIN(K86+U87-AE87,MAX(0,Deudas!$D$8-SUM($AC87:$AL87)-SUM($AM87:AN87))),2))</f>
        <v/>
      </c>
      <c r="AP87" s="12">
        <f>IF($B87="","",ROUND(MIN(L86+V87-AF87,MAX(0,Deudas!$D$8-SUM($AC87:$AL87)-SUM($AM87:AO87))),2))</f>
        <v/>
      </c>
      <c r="AQ87" s="12">
        <f>IF($B87="","",ROUND(MIN(M86+W87-AG87,MAX(0,Deudas!$D$8-SUM($AC87:$AL87)-SUM($AM87:AP87))),2))</f>
        <v/>
      </c>
      <c r="AR87" s="12">
        <f>IF($B87="","",ROUND(MIN(N86+X87-AH87,MAX(0,Deudas!$D$8-SUM($AC87:$AL87)-SUM($AM87:AQ87))),2))</f>
        <v/>
      </c>
      <c r="AS87" s="12">
        <f>IF($B87="","",ROUND(MIN(O86+Y87-AI87,MAX(0,Deudas!$D$8-SUM($AC87:$AL87)-SUM($AM87:AR87))),2))</f>
        <v/>
      </c>
      <c r="AT87" s="12">
        <f>IF($B87="","",ROUND(MIN(P86+Z87-AJ87,MAX(0,Deudas!$D$8-SUM($AC87:$AL87)-SUM($AM87:AS87))),2))</f>
        <v/>
      </c>
      <c r="AU87" s="12">
        <f>IF($B87="","",ROUND(MIN(Q86+AA87-AK87,MAX(0,Deudas!$D$8-SUM($AC87:$AL87)-SUM($AM87:AT87))),2))</f>
        <v/>
      </c>
      <c r="AV87" s="12">
        <f>IF($B87="","",ROUND(MIN(R86+AB87-AL87,MAX(0,Deudas!$D$8-SUM($AC87:$AL87)-SUM($AM87:AU87))),2))</f>
        <v/>
      </c>
    </row>
    <row r="88">
      <c r="B88" s="15">
        <f>IF(B87="","",IF(G87&gt;0.004,B87+1,""))</f>
        <v/>
      </c>
      <c r="C88" s="14">
        <f>IF($B88="","",EDATE(Deudas!$D$7,$B88))</f>
        <v/>
      </c>
      <c r="D88" s="12">
        <f>IF($B88="","",SUM($AC88:$AV88))</f>
        <v/>
      </c>
      <c r="E88" s="12">
        <f>IF($B88="","",SUM($S88:$AB88))</f>
        <v/>
      </c>
      <c r="F88" s="12">
        <f>IF($B88="","",D88-E88)</f>
        <v/>
      </c>
      <c r="G88" s="20">
        <f>IF($B88="","",SUM($I88:$R88))</f>
        <v/>
      </c>
      <c r="I88" s="12">
        <f>IF($B88="","",ROUND(I87+S88-AC88-AM88,2))</f>
        <v/>
      </c>
      <c r="J88" s="12">
        <f>IF($B88="","",ROUND(J87+T88-AD88-AN88,2))</f>
        <v/>
      </c>
      <c r="K88" s="12">
        <f>IF($B88="","",ROUND(K87+U88-AE88-AO88,2))</f>
        <v/>
      </c>
      <c r="L88" s="12">
        <f>IF($B88="","",ROUND(L87+V88-AF88-AP88,2))</f>
        <v/>
      </c>
      <c r="M88" s="12">
        <f>IF($B88="","",ROUND(M87+W88-AG88-AQ88,2))</f>
        <v/>
      </c>
      <c r="N88" s="12">
        <f>IF($B88="","",ROUND(N87+X88-AH88-AR88,2))</f>
        <v/>
      </c>
      <c r="O88" s="12">
        <f>IF($B88="","",ROUND(O87+Y88-AI88-AS88,2))</f>
        <v/>
      </c>
      <c r="P88" s="12">
        <f>IF($B88="","",ROUND(P87+Z88-AJ88-AT88,2))</f>
        <v/>
      </c>
      <c r="Q88" s="12">
        <f>IF($B88="","",ROUND(Q87+AA88-AK88-AU88,2))</f>
        <v/>
      </c>
      <c r="R88" s="12">
        <f>IF($B88="","",ROUND(R87+AB88-AL88-AV88,2))</f>
        <v/>
      </c>
      <c r="S88" s="12">
        <f>IF($B88="","",ROUND(I87*I$7,2))</f>
        <v/>
      </c>
      <c r="T88" s="12">
        <f>IF($B88="","",ROUND(J87*J$7,2))</f>
        <v/>
      </c>
      <c r="U88" s="12">
        <f>IF($B88="","",ROUND(K87*K$7,2))</f>
        <v/>
      </c>
      <c r="V88" s="12">
        <f>IF($B88="","",ROUND(L87*L$7,2))</f>
        <v/>
      </c>
      <c r="W88" s="12">
        <f>IF($B88="","",ROUND(M87*M$7,2))</f>
        <v/>
      </c>
      <c r="X88" s="12">
        <f>IF($B88="","",ROUND(N87*N$7,2))</f>
        <v/>
      </c>
      <c r="Y88" s="12">
        <f>IF($B88="","",ROUND(O87*O$7,2))</f>
        <v/>
      </c>
      <c r="Z88" s="12">
        <f>IF($B88="","",ROUND(P87*P$7,2))</f>
        <v/>
      </c>
      <c r="AA88" s="12">
        <f>IF($B88="","",ROUND(Q87*Q$7,2))</f>
        <v/>
      </c>
      <c r="AB88" s="12">
        <f>IF($B88="","",ROUND(R87*R$7,2))</f>
        <v/>
      </c>
      <c r="AC88" s="12">
        <f>IF($B88="","",MIN(I$8,I87+S88))</f>
        <v/>
      </c>
      <c r="AD88" s="12">
        <f>IF($B88="","",MIN(J$8,J87+T88))</f>
        <v/>
      </c>
      <c r="AE88" s="12">
        <f>IF($B88="","",MIN(K$8,K87+U88))</f>
        <v/>
      </c>
      <c r="AF88" s="12">
        <f>IF($B88="","",MIN(L$8,L87+V88))</f>
        <v/>
      </c>
      <c r="AG88" s="12">
        <f>IF($B88="","",MIN(M$8,M87+W88))</f>
        <v/>
      </c>
      <c r="AH88" s="12">
        <f>IF($B88="","",MIN(N$8,N87+X88))</f>
        <v/>
      </c>
      <c r="AI88" s="12">
        <f>IF($B88="","",MIN(O$8,O87+Y88))</f>
        <v/>
      </c>
      <c r="AJ88" s="12">
        <f>IF($B88="","",MIN(P$8,P87+Z88))</f>
        <v/>
      </c>
      <c r="AK88" s="12">
        <f>IF($B88="","",MIN(Q$8,Q87+AA88))</f>
        <v/>
      </c>
      <c r="AL88" s="12">
        <f>IF($B88="","",MIN(R$8,R87+AB88))</f>
        <v/>
      </c>
      <c r="AM88" s="12">
        <f>IF($B88="","",ROUND(MIN(I87+S88-AC88,MAX(0,Deudas!$D$8-SUM($AC88:$AL88))),2))</f>
        <v/>
      </c>
      <c r="AN88" s="12">
        <f>IF($B88="","",ROUND(MIN(J87+T88-AD88,MAX(0,Deudas!$D$8-SUM($AC88:$AL88)-SUM($AM88:AM88))),2))</f>
        <v/>
      </c>
      <c r="AO88" s="12">
        <f>IF($B88="","",ROUND(MIN(K87+U88-AE88,MAX(0,Deudas!$D$8-SUM($AC88:$AL88)-SUM($AM88:AN88))),2))</f>
        <v/>
      </c>
      <c r="AP88" s="12">
        <f>IF($B88="","",ROUND(MIN(L87+V88-AF88,MAX(0,Deudas!$D$8-SUM($AC88:$AL88)-SUM($AM88:AO88))),2))</f>
        <v/>
      </c>
      <c r="AQ88" s="12">
        <f>IF($B88="","",ROUND(MIN(M87+W88-AG88,MAX(0,Deudas!$D$8-SUM($AC88:$AL88)-SUM($AM88:AP88))),2))</f>
        <v/>
      </c>
      <c r="AR88" s="12">
        <f>IF($B88="","",ROUND(MIN(N87+X88-AH88,MAX(0,Deudas!$D$8-SUM($AC88:$AL88)-SUM($AM88:AQ88))),2))</f>
        <v/>
      </c>
      <c r="AS88" s="12">
        <f>IF($B88="","",ROUND(MIN(O87+Y88-AI88,MAX(0,Deudas!$D$8-SUM($AC88:$AL88)-SUM($AM88:AR88))),2))</f>
        <v/>
      </c>
      <c r="AT88" s="12">
        <f>IF($B88="","",ROUND(MIN(P87+Z88-AJ88,MAX(0,Deudas!$D$8-SUM($AC88:$AL88)-SUM($AM88:AS88))),2))</f>
        <v/>
      </c>
      <c r="AU88" s="12">
        <f>IF($B88="","",ROUND(MIN(Q87+AA88-AK88,MAX(0,Deudas!$D$8-SUM($AC88:$AL88)-SUM($AM88:AT88))),2))</f>
        <v/>
      </c>
      <c r="AV88" s="12">
        <f>IF($B88="","",ROUND(MIN(R87+AB88-AL88,MAX(0,Deudas!$D$8-SUM($AC88:$AL88)-SUM($AM88:AU88))),2))</f>
        <v/>
      </c>
    </row>
    <row r="89">
      <c r="B89" s="15">
        <f>IF(B88="","",IF(G88&gt;0.004,B88+1,""))</f>
        <v/>
      </c>
      <c r="C89" s="14">
        <f>IF($B89="","",EDATE(Deudas!$D$7,$B89))</f>
        <v/>
      </c>
      <c r="D89" s="12">
        <f>IF($B89="","",SUM($AC89:$AV89))</f>
        <v/>
      </c>
      <c r="E89" s="12">
        <f>IF($B89="","",SUM($S89:$AB89))</f>
        <v/>
      </c>
      <c r="F89" s="12">
        <f>IF($B89="","",D89-E89)</f>
        <v/>
      </c>
      <c r="G89" s="20">
        <f>IF($B89="","",SUM($I89:$R89))</f>
        <v/>
      </c>
      <c r="I89" s="12">
        <f>IF($B89="","",ROUND(I88+S89-AC89-AM89,2))</f>
        <v/>
      </c>
      <c r="J89" s="12">
        <f>IF($B89="","",ROUND(J88+T89-AD89-AN89,2))</f>
        <v/>
      </c>
      <c r="K89" s="12">
        <f>IF($B89="","",ROUND(K88+U89-AE89-AO89,2))</f>
        <v/>
      </c>
      <c r="L89" s="12">
        <f>IF($B89="","",ROUND(L88+V89-AF89-AP89,2))</f>
        <v/>
      </c>
      <c r="M89" s="12">
        <f>IF($B89="","",ROUND(M88+W89-AG89-AQ89,2))</f>
        <v/>
      </c>
      <c r="N89" s="12">
        <f>IF($B89="","",ROUND(N88+X89-AH89-AR89,2))</f>
        <v/>
      </c>
      <c r="O89" s="12">
        <f>IF($B89="","",ROUND(O88+Y89-AI89-AS89,2))</f>
        <v/>
      </c>
      <c r="P89" s="12">
        <f>IF($B89="","",ROUND(P88+Z89-AJ89-AT89,2))</f>
        <v/>
      </c>
      <c r="Q89" s="12">
        <f>IF($B89="","",ROUND(Q88+AA89-AK89-AU89,2))</f>
        <v/>
      </c>
      <c r="R89" s="12">
        <f>IF($B89="","",ROUND(R88+AB89-AL89-AV89,2))</f>
        <v/>
      </c>
      <c r="S89" s="12">
        <f>IF($B89="","",ROUND(I88*I$7,2))</f>
        <v/>
      </c>
      <c r="T89" s="12">
        <f>IF($B89="","",ROUND(J88*J$7,2))</f>
        <v/>
      </c>
      <c r="U89" s="12">
        <f>IF($B89="","",ROUND(K88*K$7,2))</f>
        <v/>
      </c>
      <c r="V89" s="12">
        <f>IF($B89="","",ROUND(L88*L$7,2))</f>
        <v/>
      </c>
      <c r="W89" s="12">
        <f>IF($B89="","",ROUND(M88*M$7,2))</f>
        <v/>
      </c>
      <c r="X89" s="12">
        <f>IF($B89="","",ROUND(N88*N$7,2))</f>
        <v/>
      </c>
      <c r="Y89" s="12">
        <f>IF($B89="","",ROUND(O88*O$7,2))</f>
        <v/>
      </c>
      <c r="Z89" s="12">
        <f>IF($B89="","",ROUND(P88*P$7,2))</f>
        <v/>
      </c>
      <c r="AA89" s="12">
        <f>IF($B89="","",ROUND(Q88*Q$7,2))</f>
        <v/>
      </c>
      <c r="AB89" s="12">
        <f>IF($B89="","",ROUND(R88*R$7,2))</f>
        <v/>
      </c>
      <c r="AC89" s="12">
        <f>IF($B89="","",MIN(I$8,I88+S89))</f>
        <v/>
      </c>
      <c r="AD89" s="12">
        <f>IF($B89="","",MIN(J$8,J88+T89))</f>
        <v/>
      </c>
      <c r="AE89" s="12">
        <f>IF($B89="","",MIN(K$8,K88+U89))</f>
        <v/>
      </c>
      <c r="AF89" s="12">
        <f>IF($B89="","",MIN(L$8,L88+V89))</f>
        <v/>
      </c>
      <c r="AG89" s="12">
        <f>IF($B89="","",MIN(M$8,M88+W89))</f>
        <v/>
      </c>
      <c r="AH89" s="12">
        <f>IF($B89="","",MIN(N$8,N88+X89))</f>
        <v/>
      </c>
      <c r="AI89" s="12">
        <f>IF($B89="","",MIN(O$8,O88+Y89))</f>
        <v/>
      </c>
      <c r="AJ89" s="12">
        <f>IF($B89="","",MIN(P$8,P88+Z89))</f>
        <v/>
      </c>
      <c r="AK89" s="12">
        <f>IF($B89="","",MIN(Q$8,Q88+AA89))</f>
        <v/>
      </c>
      <c r="AL89" s="12">
        <f>IF($B89="","",MIN(R$8,R88+AB89))</f>
        <v/>
      </c>
      <c r="AM89" s="12">
        <f>IF($B89="","",ROUND(MIN(I88+S89-AC89,MAX(0,Deudas!$D$8-SUM($AC89:$AL89))),2))</f>
        <v/>
      </c>
      <c r="AN89" s="12">
        <f>IF($B89="","",ROUND(MIN(J88+T89-AD89,MAX(0,Deudas!$D$8-SUM($AC89:$AL89)-SUM($AM89:AM89))),2))</f>
        <v/>
      </c>
      <c r="AO89" s="12">
        <f>IF($B89="","",ROUND(MIN(K88+U89-AE89,MAX(0,Deudas!$D$8-SUM($AC89:$AL89)-SUM($AM89:AN89))),2))</f>
        <v/>
      </c>
      <c r="AP89" s="12">
        <f>IF($B89="","",ROUND(MIN(L88+V89-AF89,MAX(0,Deudas!$D$8-SUM($AC89:$AL89)-SUM($AM89:AO89))),2))</f>
        <v/>
      </c>
      <c r="AQ89" s="12">
        <f>IF($B89="","",ROUND(MIN(M88+W89-AG89,MAX(0,Deudas!$D$8-SUM($AC89:$AL89)-SUM($AM89:AP89))),2))</f>
        <v/>
      </c>
      <c r="AR89" s="12">
        <f>IF($B89="","",ROUND(MIN(N88+X89-AH89,MAX(0,Deudas!$D$8-SUM($AC89:$AL89)-SUM($AM89:AQ89))),2))</f>
        <v/>
      </c>
      <c r="AS89" s="12">
        <f>IF($B89="","",ROUND(MIN(O88+Y89-AI89,MAX(0,Deudas!$D$8-SUM($AC89:$AL89)-SUM($AM89:AR89))),2))</f>
        <v/>
      </c>
      <c r="AT89" s="12">
        <f>IF($B89="","",ROUND(MIN(P88+Z89-AJ89,MAX(0,Deudas!$D$8-SUM($AC89:$AL89)-SUM($AM89:AS89))),2))</f>
        <v/>
      </c>
      <c r="AU89" s="12">
        <f>IF($B89="","",ROUND(MIN(Q88+AA89-AK89,MAX(0,Deudas!$D$8-SUM($AC89:$AL89)-SUM($AM89:AT89))),2))</f>
        <v/>
      </c>
      <c r="AV89" s="12">
        <f>IF($B89="","",ROUND(MIN(R88+AB89-AL89,MAX(0,Deudas!$D$8-SUM($AC89:$AL89)-SUM($AM89:AU89))),2))</f>
        <v/>
      </c>
    </row>
    <row r="90">
      <c r="B90" s="15">
        <f>IF(B89="","",IF(G89&gt;0.004,B89+1,""))</f>
        <v/>
      </c>
      <c r="C90" s="14">
        <f>IF($B90="","",EDATE(Deudas!$D$7,$B90))</f>
        <v/>
      </c>
      <c r="D90" s="12">
        <f>IF($B90="","",SUM($AC90:$AV90))</f>
        <v/>
      </c>
      <c r="E90" s="12">
        <f>IF($B90="","",SUM($S90:$AB90))</f>
        <v/>
      </c>
      <c r="F90" s="12">
        <f>IF($B90="","",D90-E90)</f>
        <v/>
      </c>
      <c r="G90" s="20">
        <f>IF($B90="","",SUM($I90:$R90))</f>
        <v/>
      </c>
      <c r="I90" s="12">
        <f>IF($B90="","",ROUND(I89+S90-AC90-AM90,2))</f>
        <v/>
      </c>
      <c r="J90" s="12">
        <f>IF($B90="","",ROUND(J89+T90-AD90-AN90,2))</f>
        <v/>
      </c>
      <c r="K90" s="12">
        <f>IF($B90="","",ROUND(K89+U90-AE90-AO90,2))</f>
        <v/>
      </c>
      <c r="L90" s="12">
        <f>IF($B90="","",ROUND(L89+V90-AF90-AP90,2))</f>
        <v/>
      </c>
      <c r="M90" s="12">
        <f>IF($B90="","",ROUND(M89+W90-AG90-AQ90,2))</f>
        <v/>
      </c>
      <c r="N90" s="12">
        <f>IF($B90="","",ROUND(N89+X90-AH90-AR90,2))</f>
        <v/>
      </c>
      <c r="O90" s="12">
        <f>IF($B90="","",ROUND(O89+Y90-AI90-AS90,2))</f>
        <v/>
      </c>
      <c r="P90" s="12">
        <f>IF($B90="","",ROUND(P89+Z90-AJ90-AT90,2))</f>
        <v/>
      </c>
      <c r="Q90" s="12">
        <f>IF($B90="","",ROUND(Q89+AA90-AK90-AU90,2))</f>
        <v/>
      </c>
      <c r="R90" s="12">
        <f>IF($B90="","",ROUND(R89+AB90-AL90-AV90,2))</f>
        <v/>
      </c>
      <c r="S90" s="12">
        <f>IF($B90="","",ROUND(I89*I$7,2))</f>
        <v/>
      </c>
      <c r="T90" s="12">
        <f>IF($B90="","",ROUND(J89*J$7,2))</f>
        <v/>
      </c>
      <c r="U90" s="12">
        <f>IF($B90="","",ROUND(K89*K$7,2))</f>
        <v/>
      </c>
      <c r="V90" s="12">
        <f>IF($B90="","",ROUND(L89*L$7,2))</f>
        <v/>
      </c>
      <c r="W90" s="12">
        <f>IF($B90="","",ROUND(M89*M$7,2))</f>
        <v/>
      </c>
      <c r="X90" s="12">
        <f>IF($B90="","",ROUND(N89*N$7,2))</f>
        <v/>
      </c>
      <c r="Y90" s="12">
        <f>IF($B90="","",ROUND(O89*O$7,2))</f>
        <v/>
      </c>
      <c r="Z90" s="12">
        <f>IF($B90="","",ROUND(P89*P$7,2))</f>
        <v/>
      </c>
      <c r="AA90" s="12">
        <f>IF($B90="","",ROUND(Q89*Q$7,2))</f>
        <v/>
      </c>
      <c r="AB90" s="12">
        <f>IF($B90="","",ROUND(R89*R$7,2))</f>
        <v/>
      </c>
      <c r="AC90" s="12">
        <f>IF($B90="","",MIN(I$8,I89+S90))</f>
        <v/>
      </c>
      <c r="AD90" s="12">
        <f>IF($B90="","",MIN(J$8,J89+T90))</f>
        <v/>
      </c>
      <c r="AE90" s="12">
        <f>IF($B90="","",MIN(K$8,K89+U90))</f>
        <v/>
      </c>
      <c r="AF90" s="12">
        <f>IF($B90="","",MIN(L$8,L89+V90))</f>
        <v/>
      </c>
      <c r="AG90" s="12">
        <f>IF($B90="","",MIN(M$8,M89+W90))</f>
        <v/>
      </c>
      <c r="AH90" s="12">
        <f>IF($B90="","",MIN(N$8,N89+X90))</f>
        <v/>
      </c>
      <c r="AI90" s="12">
        <f>IF($B90="","",MIN(O$8,O89+Y90))</f>
        <v/>
      </c>
      <c r="AJ90" s="12">
        <f>IF($B90="","",MIN(P$8,P89+Z90))</f>
        <v/>
      </c>
      <c r="AK90" s="12">
        <f>IF($B90="","",MIN(Q$8,Q89+AA90))</f>
        <v/>
      </c>
      <c r="AL90" s="12">
        <f>IF($B90="","",MIN(R$8,R89+AB90))</f>
        <v/>
      </c>
      <c r="AM90" s="12">
        <f>IF($B90="","",ROUND(MIN(I89+S90-AC90,MAX(0,Deudas!$D$8-SUM($AC90:$AL90))),2))</f>
        <v/>
      </c>
      <c r="AN90" s="12">
        <f>IF($B90="","",ROUND(MIN(J89+T90-AD90,MAX(0,Deudas!$D$8-SUM($AC90:$AL90)-SUM($AM90:AM90))),2))</f>
        <v/>
      </c>
      <c r="AO90" s="12">
        <f>IF($B90="","",ROUND(MIN(K89+U90-AE90,MAX(0,Deudas!$D$8-SUM($AC90:$AL90)-SUM($AM90:AN90))),2))</f>
        <v/>
      </c>
      <c r="AP90" s="12">
        <f>IF($B90="","",ROUND(MIN(L89+V90-AF90,MAX(0,Deudas!$D$8-SUM($AC90:$AL90)-SUM($AM90:AO90))),2))</f>
        <v/>
      </c>
      <c r="AQ90" s="12">
        <f>IF($B90="","",ROUND(MIN(M89+W90-AG90,MAX(0,Deudas!$D$8-SUM($AC90:$AL90)-SUM($AM90:AP90))),2))</f>
        <v/>
      </c>
      <c r="AR90" s="12">
        <f>IF($B90="","",ROUND(MIN(N89+X90-AH90,MAX(0,Deudas!$D$8-SUM($AC90:$AL90)-SUM($AM90:AQ90))),2))</f>
        <v/>
      </c>
      <c r="AS90" s="12">
        <f>IF($B90="","",ROUND(MIN(O89+Y90-AI90,MAX(0,Deudas!$D$8-SUM($AC90:$AL90)-SUM($AM90:AR90))),2))</f>
        <v/>
      </c>
      <c r="AT90" s="12">
        <f>IF($B90="","",ROUND(MIN(P89+Z90-AJ90,MAX(0,Deudas!$D$8-SUM($AC90:$AL90)-SUM($AM90:AS90))),2))</f>
        <v/>
      </c>
      <c r="AU90" s="12">
        <f>IF($B90="","",ROUND(MIN(Q89+AA90-AK90,MAX(0,Deudas!$D$8-SUM($AC90:$AL90)-SUM($AM90:AT90))),2))</f>
        <v/>
      </c>
      <c r="AV90" s="12">
        <f>IF($B90="","",ROUND(MIN(R89+AB90-AL90,MAX(0,Deudas!$D$8-SUM($AC90:$AL90)-SUM($AM90:AU90))),2))</f>
        <v/>
      </c>
    </row>
    <row r="91">
      <c r="B91" s="15">
        <f>IF(B90="","",IF(G90&gt;0.004,B90+1,""))</f>
        <v/>
      </c>
      <c r="C91" s="14">
        <f>IF($B91="","",EDATE(Deudas!$D$7,$B91))</f>
        <v/>
      </c>
      <c r="D91" s="12">
        <f>IF($B91="","",SUM($AC91:$AV91))</f>
        <v/>
      </c>
      <c r="E91" s="12">
        <f>IF($B91="","",SUM($S91:$AB91))</f>
        <v/>
      </c>
      <c r="F91" s="12">
        <f>IF($B91="","",D91-E91)</f>
        <v/>
      </c>
      <c r="G91" s="20">
        <f>IF($B91="","",SUM($I91:$R91))</f>
        <v/>
      </c>
      <c r="I91" s="12">
        <f>IF($B91="","",ROUND(I90+S91-AC91-AM91,2))</f>
        <v/>
      </c>
      <c r="J91" s="12">
        <f>IF($B91="","",ROUND(J90+T91-AD91-AN91,2))</f>
        <v/>
      </c>
      <c r="K91" s="12">
        <f>IF($B91="","",ROUND(K90+U91-AE91-AO91,2))</f>
        <v/>
      </c>
      <c r="L91" s="12">
        <f>IF($B91="","",ROUND(L90+V91-AF91-AP91,2))</f>
        <v/>
      </c>
      <c r="M91" s="12">
        <f>IF($B91="","",ROUND(M90+W91-AG91-AQ91,2))</f>
        <v/>
      </c>
      <c r="N91" s="12">
        <f>IF($B91="","",ROUND(N90+X91-AH91-AR91,2))</f>
        <v/>
      </c>
      <c r="O91" s="12">
        <f>IF($B91="","",ROUND(O90+Y91-AI91-AS91,2))</f>
        <v/>
      </c>
      <c r="P91" s="12">
        <f>IF($B91="","",ROUND(P90+Z91-AJ91-AT91,2))</f>
        <v/>
      </c>
      <c r="Q91" s="12">
        <f>IF($B91="","",ROUND(Q90+AA91-AK91-AU91,2))</f>
        <v/>
      </c>
      <c r="R91" s="12">
        <f>IF($B91="","",ROUND(R90+AB91-AL91-AV91,2))</f>
        <v/>
      </c>
      <c r="S91" s="12">
        <f>IF($B91="","",ROUND(I90*I$7,2))</f>
        <v/>
      </c>
      <c r="T91" s="12">
        <f>IF($B91="","",ROUND(J90*J$7,2))</f>
        <v/>
      </c>
      <c r="U91" s="12">
        <f>IF($B91="","",ROUND(K90*K$7,2))</f>
        <v/>
      </c>
      <c r="V91" s="12">
        <f>IF($B91="","",ROUND(L90*L$7,2))</f>
        <v/>
      </c>
      <c r="W91" s="12">
        <f>IF($B91="","",ROUND(M90*M$7,2))</f>
        <v/>
      </c>
      <c r="X91" s="12">
        <f>IF($B91="","",ROUND(N90*N$7,2))</f>
        <v/>
      </c>
      <c r="Y91" s="12">
        <f>IF($B91="","",ROUND(O90*O$7,2))</f>
        <v/>
      </c>
      <c r="Z91" s="12">
        <f>IF($B91="","",ROUND(P90*P$7,2))</f>
        <v/>
      </c>
      <c r="AA91" s="12">
        <f>IF($B91="","",ROUND(Q90*Q$7,2))</f>
        <v/>
      </c>
      <c r="AB91" s="12">
        <f>IF($B91="","",ROUND(R90*R$7,2))</f>
        <v/>
      </c>
      <c r="AC91" s="12">
        <f>IF($B91="","",MIN(I$8,I90+S91))</f>
        <v/>
      </c>
      <c r="AD91" s="12">
        <f>IF($B91="","",MIN(J$8,J90+T91))</f>
        <v/>
      </c>
      <c r="AE91" s="12">
        <f>IF($B91="","",MIN(K$8,K90+U91))</f>
        <v/>
      </c>
      <c r="AF91" s="12">
        <f>IF($B91="","",MIN(L$8,L90+V91))</f>
        <v/>
      </c>
      <c r="AG91" s="12">
        <f>IF($B91="","",MIN(M$8,M90+W91))</f>
        <v/>
      </c>
      <c r="AH91" s="12">
        <f>IF($B91="","",MIN(N$8,N90+X91))</f>
        <v/>
      </c>
      <c r="AI91" s="12">
        <f>IF($B91="","",MIN(O$8,O90+Y91))</f>
        <v/>
      </c>
      <c r="AJ91" s="12">
        <f>IF($B91="","",MIN(P$8,P90+Z91))</f>
        <v/>
      </c>
      <c r="AK91" s="12">
        <f>IF($B91="","",MIN(Q$8,Q90+AA91))</f>
        <v/>
      </c>
      <c r="AL91" s="12">
        <f>IF($B91="","",MIN(R$8,R90+AB91))</f>
        <v/>
      </c>
      <c r="AM91" s="12">
        <f>IF($B91="","",ROUND(MIN(I90+S91-AC91,MAX(0,Deudas!$D$8-SUM($AC91:$AL91))),2))</f>
        <v/>
      </c>
      <c r="AN91" s="12">
        <f>IF($B91="","",ROUND(MIN(J90+T91-AD91,MAX(0,Deudas!$D$8-SUM($AC91:$AL91)-SUM($AM91:AM91))),2))</f>
        <v/>
      </c>
      <c r="AO91" s="12">
        <f>IF($B91="","",ROUND(MIN(K90+U91-AE91,MAX(0,Deudas!$D$8-SUM($AC91:$AL91)-SUM($AM91:AN91))),2))</f>
        <v/>
      </c>
      <c r="AP91" s="12">
        <f>IF($B91="","",ROUND(MIN(L90+V91-AF91,MAX(0,Deudas!$D$8-SUM($AC91:$AL91)-SUM($AM91:AO91))),2))</f>
        <v/>
      </c>
      <c r="AQ91" s="12">
        <f>IF($B91="","",ROUND(MIN(M90+W91-AG91,MAX(0,Deudas!$D$8-SUM($AC91:$AL91)-SUM($AM91:AP91))),2))</f>
        <v/>
      </c>
      <c r="AR91" s="12">
        <f>IF($B91="","",ROUND(MIN(N90+X91-AH91,MAX(0,Deudas!$D$8-SUM($AC91:$AL91)-SUM($AM91:AQ91))),2))</f>
        <v/>
      </c>
      <c r="AS91" s="12">
        <f>IF($B91="","",ROUND(MIN(O90+Y91-AI91,MAX(0,Deudas!$D$8-SUM($AC91:$AL91)-SUM($AM91:AR91))),2))</f>
        <v/>
      </c>
      <c r="AT91" s="12">
        <f>IF($B91="","",ROUND(MIN(P90+Z91-AJ91,MAX(0,Deudas!$D$8-SUM($AC91:$AL91)-SUM($AM91:AS91))),2))</f>
        <v/>
      </c>
      <c r="AU91" s="12">
        <f>IF($B91="","",ROUND(MIN(Q90+AA91-AK91,MAX(0,Deudas!$D$8-SUM($AC91:$AL91)-SUM($AM91:AT91))),2))</f>
        <v/>
      </c>
      <c r="AV91" s="12">
        <f>IF($B91="","",ROUND(MIN(R90+AB91-AL91,MAX(0,Deudas!$D$8-SUM($AC91:$AL91)-SUM($AM91:AU91))),2))</f>
        <v/>
      </c>
    </row>
    <row r="92">
      <c r="B92" s="15">
        <f>IF(B91="","",IF(G91&gt;0.004,B91+1,""))</f>
        <v/>
      </c>
      <c r="C92" s="14">
        <f>IF($B92="","",EDATE(Deudas!$D$7,$B92))</f>
        <v/>
      </c>
      <c r="D92" s="12">
        <f>IF($B92="","",SUM($AC92:$AV92))</f>
        <v/>
      </c>
      <c r="E92" s="12">
        <f>IF($B92="","",SUM($S92:$AB92))</f>
        <v/>
      </c>
      <c r="F92" s="12">
        <f>IF($B92="","",D92-E92)</f>
        <v/>
      </c>
      <c r="G92" s="20">
        <f>IF($B92="","",SUM($I92:$R92))</f>
        <v/>
      </c>
      <c r="I92" s="12">
        <f>IF($B92="","",ROUND(I91+S92-AC92-AM92,2))</f>
        <v/>
      </c>
      <c r="J92" s="12">
        <f>IF($B92="","",ROUND(J91+T92-AD92-AN92,2))</f>
        <v/>
      </c>
      <c r="K92" s="12">
        <f>IF($B92="","",ROUND(K91+U92-AE92-AO92,2))</f>
        <v/>
      </c>
      <c r="L92" s="12">
        <f>IF($B92="","",ROUND(L91+V92-AF92-AP92,2))</f>
        <v/>
      </c>
      <c r="M92" s="12">
        <f>IF($B92="","",ROUND(M91+W92-AG92-AQ92,2))</f>
        <v/>
      </c>
      <c r="N92" s="12">
        <f>IF($B92="","",ROUND(N91+X92-AH92-AR92,2))</f>
        <v/>
      </c>
      <c r="O92" s="12">
        <f>IF($B92="","",ROUND(O91+Y92-AI92-AS92,2))</f>
        <v/>
      </c>
      <c r="P92" s="12">
        <f>IF($B92="","",ROUND(P91+Z92-AJ92-AT92,2))</f>
        <v/>
      </c>
      <c r="Q92" s="12">
        <f>IF($B92="","",ROUND(Q91+AA92-AK92-AU92,2))</f>
        <v/>
      </c>
      <c r="R92" s="12">
        <f>IF($B92="","",ROUND(R91+AB92-AL92-AV92,2))</f>
        <v/>
      </c>
      <c r="S92" s="12">
        <f>IF($B92="","",ROUND(I91*I$7,2))</f>
        <v/>
      </c>
      <c r="T92" s="12">
        <f>IF($B92="","",ROUND(J91*J$7,2))</f>
        <v/>
      </c>
      <c r="U92" s="12">
        <f>IF($B92="","",ROUND(K91*K$7,2))</f>
        <v/>
      </c>
      <c r="V92" s="12">
        <f>IF($B92="","",ROUND(L91*L$7,2))</f>
        <v/>
      </c>
      <c r="W92" s="12">
        <f>IF($B92="","",ROUND(M91*M$7,2))</f>
        <v/>
      </c>
      <c r="X92" s="12">
        <f>IF($B92="","",ROUND(N91*N$7,2))</f>
        <v/>
      </c>
      <c r="Y92" s="12">
        <f>IF($B92="","",ROUND(O91*O$7,2))</f>
        <v/>
      </c>
      <c r="Z92" s="12">
        <f>IF($B92="","",ROUND(P91*P$7,2))</f>
        <v/>
      </c>
      <c r="AA92" s="12">
        <f>IF($B92="","",ROUND(Q91*Q$7,2))</f>
        <v/>
      </c>
      <c r="AB92" s="12">
        <f>IF($B92="","",ROUND(R91*R$7,2))</f>
        <v/>
      </c>
      <c r="AC92" s="12">
        <f>IF($B92="","",MIN(I$8,I91+S92))</f>
        <v/>
      </c>
      <c r="AD92" s="12">
        <f>IF($B92="","",MIN(J$8,J91+T92))</f>
        <v/>
      </c>
      <c r="AE92" s="12">
        <f>IF($B92="","",MIN(K$8,K91+U92))</f>
        <v/>
      </c>
      <c r="AF92" s="12">
        <f>IF($B92="","",MIN(L$8,L91+V92))</f>
        <v/>
      </c>
      <c r="AG92" s="12">
        <f>IF($B92="","",MIN(M$8,M91+W92))</f>
        <v/>
      </c>
      <c r="AH92" s="12">
        <f>IF($B92="","",MIN(N$8,N91+X92))</f>
        <v/>
      </c>
      <c r="AI92" s="12">
        <f>IF($B92="","",MIN(O$8,O91+Y92))</f>
        <v/>
      </c>
      <c r="AJ92" s="12">
        <f>IF($B92="","",MIN(P$8,P91+Z92))</f>
        <v/>
      </c>
      <c r="AK92" s="12">
        <f>IF($B92="","",MIN(Q$8,Q91+AA92))</f>
        <v/>
      </c>
      <c r="AL92" s="12">
        <f>IF($B92="","",MIN(R$8,R91+AB92))</f>
        <v/>
      </c>
      <c r="AM92" s="12">
        <f>IF($B92="","",ROUND(MIN(I91+S92-AC92,MAX(0,Deudas!$D$8-SUM($AC92:$AL92))),2))</f>
        <v/>
      </c>
      <c r="AN92" s="12">
        <f>IF($B92="","",ROUND(MIN(J91+T92-AD92,MAX(0,Deudas!$D$8-SUM($AC92:$AL92)-SUM($AM92:AM92))),2))</f>
        <v/>
      </c>
      <c r="AO92" s="12">
        <f>IF($B92="","",ROUND(MIN(K91+U92-AE92,MAX(0,Deudas!$D$8-SUM($AC92:$AL92)-SUM($AM92:AN92))),2))</f>
        <v/>
      </c>
      <c r="AP92" s="12">
        <f>IF($B92="","",ROUND(MIN(L91+V92-AF92,MAX(0,Deudas!$D$8-SUM($AC92:$AL92)-SUM($AM92:AO92))),2))</f>
        <v/>
      </c>
      <c r="AQ92" s="12">
        <f>IF($B92="","",ROUND(MIN(M91+W92-AG92,MAX(0,Deudas!$D$8-SUM($AC92:$AL92)-SUM($AM92:AP92))),2))</f>
        <v/>
      </c>
      <c r="AR92" s="12">
        <f>IF($B92="","",ROUND(MIN(N91+X92-AH92,MAX(0,Deudas!$D$8-SUM($AC92:$AL92)-SUM($AM92:AQ92))),2))</f>
        <v/>
      </c>
      <c r="AS92" s="12">
        <f>IF($B92="","",ROUND(MIN(O91+Y92-AI92,MAX(0,Deudas!$D$8-SUM($AC92:$AL92)-SUM($AM92:AR92))),2))</f>
        <v/>
      </c>
      <c r="AT92" s="12">
        <f>IF($B92="","",ROUND(MIN(P91+Z92-AJ92,MAX(0,Deudas!$D$8-SUM($AC92:$AL92)-SUM($AM92:AS92))),2))</f>
        <v/>
      </c>
      <c r="AU92" s="12">
        <f>IF($B92="","",ROUND(MIN(Q91+AA92-AK92,MAX(0,Deudas!$D$8-SUM($AC92:$AL92)-SUM($AM92:AT92))),2))</f>
        <v/>
      </c>
      <c r="AV92" s="12">
        <f>IF($B92="","",ROUND(MIN(R91+AB92-AL92,MAX(0,Deudas!$D$8-SUM($AC92:$AL92)-SUM($AM92:AU92))),2))</f>
        <v/>
      </c>
    </row>
    <row r="93">
      <c r="B93" s="15">
        <f>IF(B92="","",IF(G92&gt;0.004,B92+1,""))</f>
        <v/>
      </c>
      <c r="C93" s="14">
        <f>IF($B93="","",EDATE(Deudas!$D$7,$B93))</f>
        <v/>
      </c>
      <c r="D93" s="12">
        <f>IF($B93="","",SUM($AC93:$AV93))</f>
        <v/>
      </c>
      <c r="E93" s="12">
        <f>IF($B93="","",SUM($S93:$AB93))</f>
        <v/>
      </c>
      <c r="F93" s="12">
        <f>IF($B93="","",D93-E93)</f>
        <v/>
      </c>
      <c r="G93" s="20">
        <f>IF($B93="","",SUM($I93:$R93))</f>
        <v/>
      </c>
      <c r="I93" s="12">
        <f>IF($B93="","",ROUND(I92+S93-AC93-AM93,2))</f>
        <v/>
      </c>
      <c r="J93" s="12">
        <f>IF($B93="","",ROUND(J92+T93-AD93-AN93,2))</f>
        <v/>
      </c>
      <c r="K93" s="12">
        <f>IF($B93="","",ROUND(K92+U93-AE93-AO93,2))</f>
        <v/>
      </c>
      <c r="L93" s="12">
        <f>IF($B93="","",ROUND(L92+V93-AF93-AP93,2))</f>
        <v/>
      </c>
      <c r="M93" s="12">
        <f>IF($B93="","",ROUND(M92+W93-AG93-AQ93,2))</f>
        <v/>
      </c>
      <c r="N93" s="12">
        <f>IF($B93="","",ROUND(N92+X93-AH93-AR93,2))</f>
        <v/>
      </c>
      <c r="O93" s="12">
        <f>IF($B93="","",ROUND(O92+Y93-AI93-AS93,2))</f>
        <v/>
      </c>
      <c r="P93" s="12">
        <f>IF($B93="","",ROUND(P92+Z93-AJ93-AT93,2))</f>
        <v/>
      </c>
      <c r="Q93" s="12">
        <f>IF($B93="","",ROUND(Q92+AA93-AK93-AU93,2))</f>
        <v/>
      </c>
      <c r="R93" s="12">
        <f>IF($B93="","",ROUND(R92+AB93-AL93-AV93,2))</f>
        <v/>
      </c>
      <c r="S93" s="12">
        <f>IF($B93="","",ROUND(I92*I$7,2))</f>
        <v/>
      </c>
      <c r="T93" s="12">
        <f>IF($B93="","",ROUND(J92*J$7,2))</f>
        <v/>
      </c>
      <c r="U93" s="12">
        <f>IF($B93="","",ROUND(K92*K$7,2))</f>
        <v/>
      </c>
      <c r="V93" s="12">
        <f>IF($B93="","",ROUND(L92*L$7,2))</f>
        <v/>
      </c>
      <c r="W93" s="12">
        <f>IF($B93="","",ROUND(M92*M$7,2))</f>
        <v/>
      </c>
      <c r="X93" s="12">
        <f>IF($B93="","",ROUND(N92*N$7,2))</f>
        <v/>
      </c>
      <c r="Y93" s="12">
        <f>IF($B93="","",ROUND(O92*O$7,2))</f>
        <v/>
      </c>
      <c r="Z93" s="12">
        <f>IF($B93="","",ROUND(P92*P$7,2))</f>
        <v/>
      </c>
      <c r="AA93" s="12">
        <f>IF($B93="","",ROUND(Q92*Q$7,2))</f>
        <v/>
      </c>
      <c r="AB93" s="12">
        <f>IF($B93="","",ROUND(R92*R$7,2))</f>
        <v/>
      </c>
      <c r="AC93" s="12">
        <f>IF($B93="","",MIN(I$8,I92+S93))</f>
        <v/>
      </c>
      <c r="AD93" s="12">
        <f>IF($B93="","",MIN(J$8,J92+T93))</f>
        <v/>
      </c>
      <c r="AE93" s="12">
        <f>IF($B93="","",MIN(K$8,K92+U93))</f>
        <v/>
      </c>
      <c r="AF93" s="12">
        <f>IF($B93="","",MIN(L$8,L92+V93))</f>
        <v/>
      </c>
      <c r="AG93" s="12">
        <f>IF($B93="","",MIN(M$8,M92+W93))</f>
        <v/>
      </c>
      <c r="AH93" s="12">
        <f>IF($B93="","",MIN(N$8,N92+X93))</f>
        <v/>
      </c>
      <c r="AI93" s="12">
        <f>IF($B93="","",MIN(O$8,O92+Y93))</f>
        <v/>
      </c>
      <c r="AJ93" s="12">
        <f>IF($B93="","",MIN(P$8,P92+Z93))</f>
        <v/>
      </c>
      <c r="AK93" s="12">
        <f>IF($B93="","",MIN(Q$8,Q92+AA93))</f>
        <v/>
      </c>
      <c r="AL93" s="12">
        <f>IF($B93="","",MIN(R$8,R92+AB93))</f>
        <v/>
      </c>
      <c r="AM93" s="12">
        <f>IF($B93="","",ROUND(MIN(I92+S93-AC93,MAX(0,Deudas!$D$8-SUM($AC93:$AL93))),2))</f>
        <v/>
      </c>
      <c r="AN93" s="12">
        <f>IF($B93="","",ROUND(MIN(J92+T93-AD93,MAX(0,Deudas!$D$8-SUM($AC93:$AL93)-SUM($AM93:AM93))),2))</f>
        <v/>
      </c>
      <c r="AO93" s="12">
        <f>IF($B93="","",ROUND(MIN(K92+U93-AE93,MAX(0,Deudas!$D$8-SUM($AC93:$AL93)-SUM($AM93:AN93))),2))</f>
        <v/>
      </c>
      <c r="AP93" s="12">
        <f>IF($B93="","",ROUND(MIN(L92+V93-AF93,MAX(0,Deudas!$D$8-SUM($AC93:$AL93)-SUM($AM93:AO93))),2))</f>
        <v/>
      </c>
      <c r="AQ93" s="12">
        <f>IF($B93="","",ROUND(MIN(M92+W93-AG93,MAX(0,Deudas!$D$8-SUM($AC93:$AL93)-SUM($AM93:AP93))),2))</f>
        <v/>
      </c>
      <c r="AR93" s="12">
        <f>IF($B93="","",ROUND(MIN(N92+X93-AH93,MAX(0,Deudas!$D$8-SUM($AC93:$AL93)-SUM($AM93:AQ93))),2))</f>
        <v/>
      </c>
      <c r="AS93" s="12">
        <f>IF($B93="","",ROUND(MIN(O92+Y93-AI93,MAX(0,Deudas!$D$8-SUM($AC93:$AL93)-SUM($AM93:AR93))),2))</f>
        <v/>
      </c>
      <c r="AT93" s="12">
        <f>IF($B93="","",ROUND(MIN(P92+Z93-AJ93,MAX(0,Deudas!$D$8-SUM($AC93:$AL93)-SUM($AM93:AS93))),2))</f>
        <v/>
      </c>
      <c r="AU93" s="12">
        <f>IF($B93="","",ROUND(MIN(Q92+AA93-AK93,MAX(0,Deudas!$D$8-SUM($AC93:$AL93)-SUM($AM93:AT93))),2))</f>
        <v/>
      </c>
      <c r="AV93" s="12">
        <f>IF($B93="","",ROUND(MIN(R92+AB93-AL93,MAX(0,Deudas!$D$8-SUM($AC93:$AL93)-SUM($AM93:AU93))),2))</f>
        <v/>
      </c>
    </row>
    <row r="94">
      <c r="B94" s="15">
        <f>IF(B93="","",IF(G93&gt;0.004,B93+1,""))</f>
        <v/>
      </c>
      <c r="C94" s="14">
        <f>IF($B94="","",EDATE(Deudas!$D$7,$B94))</f>
        <v/>
      </c>
      <c r="D94" s="12">
        <f>IF($B94="","",SUM($AC94:$AV94))</f>
        <v/>
      </c>
      <c r="E94" s="12">
        <f>IF($B94="","",SUM($S94:$AB94))</f>
        <v/>
      </c>
      <c r="F94" s="12">
        <f>IF($B94="","",D94-E94)</f>
        <v/>
      </c>
      <c r="G94" s="20">
        <f>IF($B94="","",SUM($I94:$R94))</f>
        <v/>
      </c>
      <c r="I94" s="12">
        <f>IF($B94="","",ROUND(I93+S94-AC94-AM94,2))</f>
        <v/>
      </c>
      <c r="J94" s="12">
        <f>IF($B94="","",ROUND(J93+T94-AD94-AN94,2))</f>
        <v/>
      </c>
      <c r="K94" s="12">
        <f>IF($B94="","",ROUND(K93+U94-AE94-AO94,2))</f>
        <v/>
      </c>
      <c r="L94" s="12">
        <f>IF($B94="","",ROUND(L93+V94-AF94-AP94,2))</f>
        <v/>
      </c>
      <c r="M94" s="12">
        <f>IF($B94="","",ROUND(M93+W94-AG94-AQ94,2))</f>
        <v/>
      </c>
      <c r="N94" s="12">
        <f>IF($B94="","",ROUND(N93+X94-AH94-AR94,2))</f>
        <v/>
      </c>
      <c r="O94" s="12">
        <f>IF($B94="","",ROUND(O93+Y94-AI94-AS94,2))</f>
        <v/>
      </c>
      <c r="P94" s="12">
        <f>IF($B94="","",ROUND(P93+Z94-AJ94-AT94,2))</f>
        <v/>
      </c>
      <c r="Q94" s="12">
        <f>IF($B94="","",ROUND(Q93+AA94-AK94-AU94,2))</f>
        <v/>
      </c>
      <c r="R94" s="12">
        <f>IF($B94="","",ROUND(R93+AB94-AL94-AV94,2))</f>
        <v/>
      </c>
      <c r="S94" s="12">
        <f>IF($B94="","",ROUND(I93*I$7,2))</f>
        <v/>
      </c>
      <c r="T94" s="12">
        <f>IF($B94="","",ROUND(J93*J$7,2))</f>
        <v/>
      </c>
      <c r="U94" s="12">
        <f>IF($B94="","",ROUND(K93*K$7,2))</f>
        <v/>
      </c>
      <c r="V94" s="12">
        <f>IF($B94="","",ROUND(L93*L$7,2))</f>
        <v/>
      </c>
      <c r="W94" s="12">
        <f>IF($B94="","",ROUND(M93*M$7,2))</f>
        <v/>
      </c>
      <c r="X94" s="12">
        <f>IF($B94="","",ROUND(N93*N$7,2))</f>
        <v/>
      </c>
      <c r="Y94" s="12">
        <f>IF($B94="","",ROUND(O93*O$7,2))</f>
        <v/>
      </c>
      <c r="Z94" s="12">
        <f>IF($B94="","",ROUND(P93*P$7,2))</f>
        <v/>
      </c>
      <c r="AA94" s="12">
        <f>IF($B94="","",ROUND(Q93*Q$7,2))</f>
        <v/>
      </c>
      <c r="AB94" s="12">
        <f>IF($B94="","",ROUND(R93*R$7,2))</f>
        <v/>
      </c>
      <c r="AC94" s="12">
        <f>IF($B94="","",MIN(I$8,I93+S94))</f>
        <v/>
      </c>
      <c r="AD94" s="12">
        <f>IF($B94="","",MIN(J$8,J93+T94))</f>
        <v/>
      </c>
      <c r="AE94" s="12">
        <f>IF($B94="","",MIN(K$8,K93+U94))</f>
        <v/>
      </c>
      <c r="AF94" s="12">
        <f>IF($B94="","",MIN(L$8,L93+V94))</f>
        <v/>
      </c>
      <c r="AG94" s="12">
        <f>IF($B94="","",MIN(M$8,M93+W94))</f>
        <v/>
      </c>
      <c r="AH94" s="12">
        <f>IF($B94="","",MIN(N$8,N93+X94))</f>
        <v/>
      </c>
      <c r="AI94" s="12">
        <f>IF($B94="","",MIN(O$8,O93+Y94))</f>
        <v/>
      </c>
      <c r="AJ94" s="12">
        <f>IF($B94="","",MIN(P$8,P93+Z94))</f>
        <v/>
      </c>
      <c r="AK94" s="12">
        <f>IF($B94="","",MIN(Q$8,Q93+AA94))</f>
        <v/>
      </c>
      <c r="AL94" s="12">
        <f>IF($B94="","",MIN(R$8,R93+AB94))</f>
        <v/>
      </c>
      <c r="AM94" s="12">
        <f>IF($B94="","",ROUND(MIN(I93+S94-AC94,MAX(0,Deudas!$D$8-SUM($AC94:$AL94))),2))</f>
        <v/>
      </c>
      <c r="AN94" s="12">
        <f>IF($B94="","",ROUND(MIN(J93+T94-AD94,MAX(0,Deudas!$D$8-SUM($AC94:$AL94)-SUM($AM94:AM94))),2))</f>
        <v/>
      </c>
      <c r="AO94" s="12">
        <f>IF($B94="","",ROUND(MIN(K93+U94-AE94,MAX(0,Deudas!$D$8-SUM($AC94:$AL94)-SUM($AM94:AN94))),2))</f>
        <v/>
      </c>
      <c r="AP94" s="12">
        <f>IF($B94="","",ROUND(MIN(L93+V94-AF94,MAX(0,Deudas!$D$8-SUM($AC94:$AL94)-SUM($AM94:AO94))),2))</f>
        <v/>
      </c>
      <c r="AQ94" s="12">
        <f>IF($B94="","",ROUND(MIN(M93+W94-AG94,MAX(0,Deudas!$D$8-SUM($AC94:$AL94)-SUM($AM94:AP94))),2))</f>
        <v/>
      </c>
      <c r="AR94" s="12">
        <f>IF($B94="","",ROUND(MIN(N93+X94-AH94,MAX(0,Deudas!$D$8-SUM($AC94:$AL94)-SUM($AM94:AQ94))),2))</f>
        <v/>
      </c>
      <c r="AS94" s="12">
        <f>IF($B94="","",ROUND(MIN(O93+Y94-AI94,MAX(0,Deudas!$D$8-SUM($AC94:$AL94)-SUM($AM94:AR94))),2))</f>
        <v/>
      </c>
      <c r="AT94" s="12">
        <f>IF($B94="","",ROUND(MIN(P93+Z94-AJ94,MAX(0,Deudas!$D$8-SUM($AC94:$AL94)-SUM($AM94:AS94))),2))</f>
        <v/>
      </c>
      <c r="AU94" s="12">
        <f>IF($B94="","",ROUND(MIN(Q93+AA94-AK94,MAX(0,Deudas!$D$8-SUM($AC94:$AL94)-SUM($AM94:AT94))),2))</f>
        <v/>
      </c>
      <c r="AV94" s="12">
        <f>IF($B94="","",ROUND(MIN(R93+AB94-AL94,MAX(0,Deudas!$D$8-SUM($AC94:$AL94)-SUM($AM94:AU94))),2))</f>
        <v/>
      </c>
    </row>
    <row r="95">
      <c r="B95" s="15">
        <f>IF(B94="","",IF(G94&gt;0.004,B94+1,""))</f>
        <v/>
      </c>
      <c r="C95" s="14">
        <f>IF($B95="","",EDATE(Deudas!$D$7,$B95))</f>
        <v/>
      </c>
      <c r="D95" s="12">
        <f>IF($B95="","",SUM($AC95:$AV95))</f>
        <v/>
      </c>
      <c r="E95" s="12">
        <f>IF($B95="","",SUM($S95:$AB95))</f>
        <v/>
      </c>
      <c r="F95" s="12">
        <f>IF($B95="","",D95-E95)</f>
        <v/>
      </c>
      <c r="G95" s="20">
        <f>IF($B95="","",SUM($I95:$R95))</f>
        <v/>
      </c>
      <c r="I95" s="12">
        <f>IF($B95="","",ROUND(I94+S95-AC95-AM95,2))</f>
        <v/>
      </c>
      <c r="J95" s="12">
        <f>IF($B95="","",ROUND(J94+T95-AD95-AN95,2))</f>
        <v/>
      </c>
      <c r="K95" s="12">
        <f>IF($B95="","",ROUND(K94+U95-AE95-AO95,2))</f>
        <v/>
      </c>
      <c r="L95" s="12">
        <f>IF($B95="","",ROUND(L94+V95-AF95-AP95,2))</f>
        <v/>
      </c>
      <c r="M95" s="12">
        <f>IF($B95="","",ROUND(M94+W95-AG95-AQ95,2))</f>
        <v/>
      </c>
      <c r="N95" s="12">
        <f>IF($B95="","",ROUND(N94+X95-AH95-AR95,2))</f>
        <v/>
      </c>
      <c r="O95" s="12">
        <f>IF($B95="","",ROUND(O94+Y95-AI95-AS95,2))</f>
        <v/>
      </c>
      <c r="P95" s="12">
        <f>IF($B95="","",ROUND(P94+Z95-AJ95-AT95,2))</f>
        <v/>
      </c>
      <c r="Q95" s="12">
        <f>IF($B95="","",ROUND(Q94+AA95-AK95-AU95,2))</f>
        <v/>
      </c>
      <c r="R95" s="12">
        <f>IF($B95="","",ROUND(R94+AB95-AL95-AV95,2))</f>
        <v/>
      </c>
      <c r="S95" s="12">
        <f>IF($B95="","",ROUND(I94*I$7,2))</f>
        <v/>
      </c>
      <c r="T95" s="12">
        <f>IF($B95="","",ROUND(J94*J$7,2))</f>
        <v/>
      </c>
      <c r="U95" s="12">
        <f>IF($B95="","",ROUND(K94*K$7,2))</f>
        <v/>
      </c>
      <c r="V95" s="12">
        <f>IF($B95="","",ROUND(L94*L$7,2))</f>
        <v/>
      </c>
      <c r="W95" s="12">
        <f>IF($B95="","",ROUND(M94*M$7,2))</f>
        <v/>
      </c>
      <c r="X95" s="12">
        <f>IF($B95="","",ROUND(N94*N$7,2))</f>
        <v/>
      </c>
      <c r="Y95" s="12">
        <f>IF($B95="","",ROUND(O94*O$7,2))</f>
        <v/>
      </c>
      <c r="Z95" s="12">
        <f>IF($B95="","",ROUND(P94*P$7,2))</f>
        <v/>
      </c>
      <c r="AA95" s="12">
        <f>IF($B95="","",ROUND(Q94*Q$7,2))</f>
        <v/>
      </c>
      <c r="AB95" s="12">
        <f>IF($B95="","",ROUND(R94*R$7,2))</f>
        <v/>
      </c>
      <c r="AC95" s="12">
        <f>IF($B95="","",MIN(I$8,I94+S95))</f>
        <v/>
      </c>
      <c r="AD95" s="12">
        <f>IF($B95="","",MIN(J$8,J94+T95))</f>
        <v/>
      </c>
      <c r="AE95" s="12">
        <f>IF($B95="","",MIN(K$8,K94+U95))</f>
        <v/>
      </c>
      <c r="AF95" s="12">
        <f>IF($B95="","",MIN(L$8,L94+V95))</f>
        <v/>
      </c>
      <c r="AG95" s="12">
        <f>IF($B95="","",MIN(M$8,M94+W95))</f>
        <v/>
      </c>
      <c r="AH95" s="12">
        <f>IF($B95="","",MIN(N$8,N94+X95))</f>
        <v/>
      </c>
      <c r="AI95" s="12">
        <f>IF($B95="","",MIN(O$8,O94+Y95))</f>
        <v/>
      </c>
      <c r="AJ95" s="12">
        <f>IF($B95="","",MIN(P$8,P94+Z95))</f>
        <v/>
      </c>
      <c r="AK95" s="12">
        <f>IF($B95="","",MIN(Q$8,Q94+AA95))</f>
        <v/>
      </c>
      <c r="AL95" s="12">
        <f>IF($B95="","",MIN(R$8,R94+AB95))</f>
        <v/>
      </c>
      <c r="AM95" s="12">
        <f>IF($B95="","",ROUND(MIN(I94+S95-AC95,MAX(0,Deudas!$D$8-SUM($AC95:$AL95))),2))</f>
        <v/>
      </c>
      <c r="AN95" s="12">
        <f>IF($B95="","",ROUND(MIN(J94+T95-AD95,MAX(0,Deudas!$D$8-SUM($AC95:$AL95)-SUM($AM95:AM95))),2))</f>
        <v/>
      </c>
      <c r="AO95" s="12">
        <f>IF($B95="","",ROUND(MIN(K94+U95-AE95,MAX(0,Deudas!$D$8-SUM($AC95:$AL95)-SUM($AM95:AN95))),2))</f>
        <v/>
      </c>
      <c r="AP95" s="12">
        <f>IF($B95="","",ROUND(MIN(L94+V95-AF95,MAX(0,Deudas!$D$8-SUM($AC95:$AL95)-SUM($AM95:AO95))),2))</f>
        <v/>
      </c>
      <c r="AQ95" s="12">
        <f>IF($B95="","",ROUND(MIN(M94+W95-AG95,MAX(0,Deudas!$D$8-SUM($AC95:$AL95)-SUM($AM95:AP95))),2))</f>
        <v/>
      </c>
      <c r="AR95" s="12">
        <f>IF($B95="","",ROUND(MIN(N94+X95-AH95,MAX(0,Deudas!$D$8-SUM($AC95:$AL95)-SUM($AM95:AQ95))),2))</f>
        <v/>
      </c>
      <c r="AS95" s="12">
        <f>IF($B95="","",ROUND(MIN(O94+Y95-AI95,MAX(0,Deudas!$D$8-SUM($AC95:$AL95)-SUM($AM95:AR95))),2))</f>
        <v/>
      </c>
      <c r="AT95" s="12">
        <f>IF($B95="","",ROUND(MIN(P94+Z95-AJ95,MAX(0,Deudas!$D$8-SUM($AC95:$AL95)-SUM($AM95:AS95))),2))</f>
        <v/>
      </c>
      <c r="AU95" s="12">
        <f>IF($B95="","",ROUND(MIN(Q94+AA95-AK95,MAX(0,Deudas!$D$8-SUM($AC95:$AL95)-SUM($AM95:AT95))),2))</f>
        <v/>
      </c>
      <c r="AV95" s="12">
        <f>IF($B95="","",ROUND(MIN(R94+AB95-AL95,MAX(0,Deudas!$D$8-SUM($AC95:$AL95)-SUM($AM95:AU95))),2))</f>
        <v/>
      </c>
    </row>
    <row r="96">
      <c r="B96" s="15">
        <f>IF(B95="","",IF(G95&gt;0.004,B95+1,""))</f>
        <v/>
      </c>
      <c r="C96" s="14">
        <f>IF($B96="","",EDATE(Deudas!$D$7,$B96))</f>
        <v/>
      </c>
      <c r="D96" s="12">
        <f>IF($B96="","",SUM($AC96:$AV96))</f>
        <v/>
      </c>
      <c r="E96" s="12">
        <f>IF($B96="","",SUM($S96:$AB96))</f>
        <v/>
      </c>
      <c r="F96" s="12">
        <f>IF($B96="","",D96-E96)</f>
        <v/>
      </c>
      <c r="G96" s="20">
        <f>IF($B96="","",SUM($I96:$R96))</f>
        <v/>
      </c>
      <c r="I96" s="12">
        <f>IF($B96="","",ROUND(I95+S96-AC96-AM96,2))</f>
        <v/>
      </c>
      <c r="J96" s="12">
        <f>IF($B96="","",ROUND(J95+T96-AD96-AN96,2))</f>
        <v/>
      </c>
      <c r="K96" s="12">
        <f>IF($B96="","",ROUND(K95+U96-AE96-AO96,2))</f>
        <v/>
      </c>
      <c r="L96" s="12">
        <f>IF($B96="","",ROUND(L95+V96-AF96-AP96,2))</f>
        <v/>
      </c>
      <c r="M96" s="12">
        <f>IF($B96="","",ROUND(M95+W96-AG96-AQ96,2))</f>
        <v/>
      </c>
      <c r="N96" s="12">
        <f>IF($B96="","",ROUND(N95+X96-AH96-AR96,2))</f>
        <v/>
      </c>
      <c r="O96" s="12">
        <f>IF($B96="","",ROUND(O95+Y96-AI96-AS96,2))</f>
        <v/>
      </c>
      <c r="P96" s="12">
        <f>IF($B96="","",ROUND(P95+Z96-AJ96-AT96,2))</f>
        <v/>
      </c>
      <c r="Q96" s="12">
        <f>IF($B96="","",ROUND(Q95+AA96-AK96-AU96,2))</f>
        <v/>
      </c>
      <c r="R96" s="12">
        <f>IF($B96="","",ROUND(R95+AB96-AL96-AV96,2))</f>
        <v/>
      </c>
      <c r="S96" s="12">
        <f>IF($B96="","",ROUND(I95*I$7,2))</f>
        <v/>
      </c>
      <c r="T96" s="12">
        <f>IF($B96="","",ROUND(J95*J$7,2))</f>
        <v/>
      </c>
      <c r="U96" s="12">
        <f>IF($B96="","",ROUND(K95*K$7,2))</f>
        <v/>
      </c>
      <c r="V96" s="12">
        <f>IF($B96="","",ROUND(L95*L$7,2))</f>
        <v/>
      </c>
      <c r="W96" s="12">
        <f>IF($B96="","",ROUND(M95*M$7,2))</f>
        <v/>
      </c>
      <c r="X96" s="12">
        <f>IF($B96="","",ROUND(N95*N$7,2))</f>
        <v/>
      </c>
      <c r="Y96" s="12">
        <f>IF($B96="","",ROUND(O95*O$7,2))</f>
        <v/>
      </c>
      <c r="Z96" s="12">
        <f>IF($B96="","",ROUND(P95*P$7,2))</f>
        <v/>
      </c>
      <c r="AA96" s="12">
        <f>IF($B96="","",ROUND(Q95*Q$7,2))</f>
        <v/>
      </c>
      <c r="AB96" s="12">
        <f>IF($B96="","",ROUND(R95*R$7,2))</f>
        <v/>
      </c>
      <c r="AC96" s="12">
        <f>IF($B96="","",MIN(I$8,I95+S96))</f>
        <v/>
      </c>
      <c r="AD96" s="12">
        <f>IF($B96="","",MIN(J$8,J95+T96))</f>
        <v/>
      </c>
      <c r="AE96" s="12">
        <f>IF($B96="","",MIN(K$8,K95+U96))</f>
        <v/>
      </c>
      <c r="AF96" s="12">
        <f>IF($B96="","",MIN(L$8,L95+V96))</f>
        <v/>
      </c>
      <c r="AG96" s="12">
        <f>IF($B96="","",MIN(M$8,M95+W96))</f>
        <v/>
      </c>
      <c r="AH96" s="12">
        <f>IF($B96="","",MIN(N$8,N95+X96))</f>
        <v/>
      </c>
      <c r="AI96" s="12">
        <f>IF($B96="","",MIN(O$8,O95+Y96))</f>
        <v/>
      </c>
      <c r="AJ96" s="12">
        <f>IF($B96="","",MIN(P$8,P95+Z96))</f>
        <v/>
      </c>
      <c r="AK96" s="12">
        <f>IF($B96="","",MIN(Q$8,Q95+AA96))</f>
        <v/>
      </c>
      <c r="AL96" s="12">
        <f>IF($B96="","",MIN(R$8,R95+AB96))</f>
        <v/>
      </c>
      <c r="AM96" s="12">
        <f>IF($B96="","",ROUND(MIN(I95+S96-AC96,MAX(0,Deudas!$D$8-SUM($AC96:$AL96))),2))</f>
        <v/>
      </c>
      <c r="AN96" s="12">
        <f>IF($B96="","",ROUND(MIN(J95+T96-AD96,MAX(0,Deudas!$D$8-SUM($AC96:$AL96)-SUM($AM96:AM96))),2))</f>
        <v/>
      </c>
      <c r="AO96" s="12">
        <f>IF($B96="","",ROUND(MIN(K95+U96-AE96,MAX(0,Deudas!$D$8-SUM($AC96:$AL96)-SUM($AM96:AN96))),2))</f>
        <v/>
      </c>
      <c r="AP96" s="12">
        <f>IF($B96="","",ROUND(MIN(L95+V96-AF96,MAX(0,Deudas!$D$8-SUM($AC96:$AL96)-SUM($AM96:AO96))),2))</f>
        <v/>
      </c>
      <c r="AQ96" s="12">
        <f>IF($B96="","",ROUND(MIN(M95+W96-AG96,MAX(0,Deudas!$D$8-SUM($AC96:$AL96)-SUM($AM96:AP96))),2))</f>
        <v/>
      </c>
      <c r="AR96" s="12">
        <f>IF($B96="","",ROUND(MIN(N95+X96-AH96,MAX(0,Deudas!$D$8-SUM($AC96:$AL96)-SUM($AM96:AQ96))),2))</f>
        <v/>
      </c>
      <c r="AS96" s="12">
        <f>IF($B96="","",ROUND(MIN(O95+Y96-AI96,MAX(0,Deudas!$D$8-SUM($AC96:$AL96)-SUM($AM96:AR96))),2))</f>
        <v/>
      </c>
      <c r="AT96" s="12">
        <f>IF($B96="","",ROUND(MIN(P95+Z96-AJ96,MAX(0,Deudas!$D$8-SUM($AC96:$AL96)-SUM($AM96:AS96))),2))</f>
        <v/>
      </c>
      <c r="AU96" s="12">
        <f>IF($B96="","",ROUND(MIN(Q95+AA96-AK96,MAX(0,Deudas!$D$8-SUM($AC96:$AL96)-SUM($AM96:AT96))),2))</f>
        <v/>
      </c>
      <c r="AV96" s="12">
        <f>IF($B96="","",ROUND(MIN(R95+AB96-AL96,MAX(0,Deudas!$D$8-SUM($AC96:$AL96)-SUM($AM96:AU96))),2))</f>
        <v/>
      </c>
    </row>
    <row r="97">
      <c r="B97" s="15">
        <f>IF(B96="","",IF(G96&gt;0.004,B96+1,""))</f>
        <v/>
      </c>
      <c r="C97" s="14">
        <f>IF($B97="","",EDATE(Deudas!$D$7,$B97))</f>
        <v/>
      </c>
      <c r="D97" s="12">
        <f>IF($B97="","",SUM($AC97:$AV97))</f>
        <v/>
      </c>
      <c r="E97" s="12">
        <f>IF($B97="","",SUM($S97:$AB97))</f>
        <v/>
      </c>
      <c r="F97" s="12">
        <f>IF($B97="","",D97-E97)</f>
        <v/>
      </c>
      <c r="G97" s="20">
        <f>IF($B97="","",SUM($I97:$R97))</f>
        <v/>
      </c>
      <c r="I97" s="12">
        <f>IF($B97="","",ROUND(I96+S97-AC97-AM97,2))</f>
        <v/>
      </c>
      <c r="J97" s="12">
        <f>IF($B97="","",ROUND(J96+T97-AD97-AN97,2))</f>
        <v/>
      </c>
      <c r="K97" s="12">
        <f>IF($B97="","",ROUND(K96+U97-AE97-AO97,2))</f>
        <v/>
      </c>
      <c r="L97" s="12">
        <f>IF($B97="","",ROUND(L96+V97-AF97-AP97,2))</f>
        <v/>
      </c>
      <c r="M97" s="12">
        <f>IF($B97="","",ROUND(M96+W97-AG97-AQ97,2))</f>
        <v/>
      </c>
      <c r="N97" s="12">
        <f>IF($B97="","",ROUND(N96+X97-AH97-AR97,2))</f>
        <v/>
      </c>
      <c r="O97" s="12">
        <f>IF($B97="","",ROUND(O96+Y97-AI97-AS97,2))</f>
        <v/>
      </c>
      <c r="P97" s="12">
        <f>IF($B97="","",ROUND(P96+Z97-AJ97-AT97,2))</f>
        <v/>
      </c>
      <c r="Q97" s="12">
        <f>IF($B97="","",ROUND(Q96+AA97-AK97-AU97,2))</f>
        <v/>
      </c>
      <c r="R97" s="12">
        <f>IF($B97="","",ROUND(R96+AB97-AL97-AV97,2))</f>
        <v/>
      </c>
      <c r="S97" s="12">
        <f>IF($B97="","",ROUND(I96*I$7,2))</f>
        <v/>
      </c>
      <c r="T97" s="12">
        <f>IF($B97="","",ROUND(J96*J$7,2))</f>
        <v/>
      </c>
      <c r="U97" s="12">
        <f>IF($B97="","",ROUND(K96*K$7,2))</f>
        <v/>
      </c>
      <c r="V97" s="12">
        <f>IF($B97="","",ROUND(L96*L$7,2))</f>
        <v/>
      </c>
      <c r="W97" s="12">
        <f>IF($B97="","",ROUND(M96*M$7,2))</f>
        <v/>
      </c>
      <c r="X97" s="12">
        <f>IF($B97="","",ROUND(N96*N$7,2))</f>
        <v/>
      </c>
      <c r="Y97" s="12">
        <f>IF($B97="","",ROUND(O96*O$7,2))</f>
        <v/>
      </c>
      <c r="Z97" s="12">
        <f>IF($B97="","",ROUND(P96*P$7,2))</f>
        <v/>
      </c>
      <c r="AA97" s="12">
        <f>IF($B97="","",ROUND(Q96*Q$7,2))</f>
        <v/>
      </c>
      <c r="AB97" s="12">
        <f>IF($B97="","",ROUND(R96*R$7,2))</f>
        <v/>
      </c>
      <c r="AC97" s="12">
        <f>IF($B97="","",MIN(I$8,I96+S97))</f>
        <v/>
      </c>
      <c r="AD97" s="12">
        <f>IF($B97="","",MIN(J$8,J96+T97))</f>
        <v/>
      </c>
      <c r="AE97" s="12">
        <f>IF($B97="","",MIN(K$8,K96+U97))</f>
        <v/>
      </c>
      <c r="AF97" s="12">
        <f>IF($B97="","",MIN(L$8,L96+V97))</f>
        <v/>
      </c>
      <c r="AG97" s="12">
        <f>IF($B97="","",MIN(M$8,M96+W97))</f>
        <v/>
      </c>
      <c r="AH97" s="12">
        <f>IF($B97="","",MIN(N$8,N96+X97))</f>
        <v/>
      </c>
      <c r="AI97" s="12">
        <f>IF($B97="","",MIN(O$8,O96+Y97))</f>
        <v/>
      </c>
      <c r="AJ97" s="12">
        <f>IF($B97="","",MIN(P$8,P96+Z97))</f>
        <v/>
      </c>
      <c r="AK97" s="12">
        <f>IF($B97="","",MIN(Q$8,Q96+AA97))</f>
        <v/>
      </c>
      <c r="AL97" s="12">
        <f>IF($B97="","",MIN(R$8,R96+AB97))</f>
        <v/>
      </c>
      <c r="AM97" s="12">
        <f>IF($B97="","",ROUND(MIN(I96+S97-AC97,MAX(0,Deudas!$D$8-SUM($AC97:$AL97))),2))</f>
        <v/>
      </c>
      <c r="AN97" s="12">
        <f>IF($B97="","",ROUND(MIN(J96+T97-AD97,MAX(0,Deudas!$D$8-SUM($AC97:$AL97)-SUM($AM97:AM97))),2))</f>
        <v/>
      </c>
      <c r="AO97" s="12">
        <f>IF($B97="","",ROUND(MIN(K96+U97-AE97,MAX(0,Deudas!$D$8-SUM($AC97:$AL97)-SUM($AM97:AN97))),2))</f>
        <v/>
      </c>
      <c r="AP97" s="12">
        <f>IF($B97="","",ROUND(MIN(L96+V97-AF97,MAX(0,Deudas!$D$8-SUM($AC97:$AL97)-SUM($AM97:AO97))),2))</f>
        <v/>
      </c>
      <c r="AQ97" s="12">
        <f>IF($B97="","",ROUND(MIN(M96+W97-AG97,MAX(0,Deudas!$D$8-SUM($AC97:$AL97)-SUM($AM97:AP97))),2))</f>
        <v/>
      </c>
      <c r="AR97" s="12">
        <f>IF($B97="","",ROUND(MIN(N96+X97-AH97,MAX(0,Deudas!$D$8-SUM($AC97:$AL97)-SUM($AM97:AQ97))),2))</f>
        <v/>
      </c>
      <c r="AS97" s="12">
        <f>IF($B97="","",ROUND(MIN(O96+Y97-AI97,MAX(0,Deudas!$D$8-SUM($AC97:$AL97)-SUM($AM97:AR97))),2))</f>
        <v/>
      </c>
      <c r="AT97" s="12">
        <f>IF($B97="","",ROUND(MIN(P96+Z97-AJ97,MAX(0,Deudas!$D$8-SUM($AC97:$AL97)-SUM($AM97:AS97))),2))</f>
        <v/>
      </c>
      <c r="AU97" s="12">
        <f>IF($B97="","",ROUND(MIN(Q96+AA97-AK97,MAX(0,Deudas!$D$8-SUM($AC97:$AL97)-SUM($AM97:AT97))),2))</f>
        <v/>
      </c>
      <c r="AV97" s="12">
        <f>IF($B97="","",ROUND(MIN(R96+AB97-AL97,MAX(0,Deudas!$D$8-SUM($AC97:$AL97)-SUM($AM97:AU97))),2))</f>
        <v/>
      </c>
    </row>
    <row r="98">
      <c r="B98" s="15">
        <f>IF(B97="","",IF(G97&gt;0.004,B97+1,""))</f>
        <v/>
      </c>
      <c r="C98" s="14">
        <f>IF($B98="","",EDATE(Deudas!$D$7,$B98))</f>
        <v/>
      </c>
      <c r="D98" s="12">
        <f>IF($B98="","",SUM($AC98:$AV98))</f>
        <v/>
      </c>
      <c r="E98" s="12">
        <f>IF($B98="","",SUM($S98:$AB98))</f>
        <v/>
      </c>
      <c r="F98" s="12">
        <f>IF($B98="","",D98-E98)</f>
        <v/>
      </c>
      <c r="G98" s="20">
        <f>IF($B98="","",SUM($I98:$R98))</f>
        <v/>
      </c>
      <c r="I98" s="12">
        <f>IF($B98="","",ROUND(I97+S98-AC98-AM98,2))</f>
        <v/>
      </c>
      <c r="J98" s="12">
        <f>IF($B98="","",ROUND(J97+T98-AD98-AN98,2))</f>
        <v/>
      </c>
      <c r="K98" s="12">
        <f>IF($B98="","",ROUND(K97+U98-AE98-AO98,2))</f>
        <v/>
      </c>
      <c r="L98" s="12">
        <f>IF($B98="","",ROUND(L97+V98-AF98-AP98,2))</f>
        <v/>
      </c>
      <c r="M98" s="12">
        <f>IF($B98="","",ROUND(M97+W98-AG98-AQ98,2))</f>
        <v/>
      </c>
      <c r="N98" s="12">
        <f>IF($B98="","",ROUND(N97+X98-AH98-AR98,2))</f>
        <v/>
      </c>
      <c r="O98" s="12">
        <f>IF($B98="","",ROUND(O97+Y98-AI98-AS98,2))</f>
        <v/>
      </c>
      <c r="P98" s="12">
        <f>IF($B98="","",ROUND(P97+Z98-AJ98-AT98,2))</f>
        <v/>
      </c>
      <c r="Q98" s="12">
        <f>IF($B98="","",ROUND(Q97+AA98-AK98-AU98,2))</f>
        <v/>
      </c>
      <c r="R98" s="12">
        <f>IF($B98="","",ROUND(R97+AB98-AL98-AV98,2))</f>
        <v/>
      </c>
      <c r="S98" s="12">
        <f>IF($B98="","",ROUND(I97*I$7,2))</f>
        <v/>
      </c>
      <c r="T98" s="12">
        <f>IF($B98="","",ROUND(J97*J$7,2))</f>
        <v/>
      </c>
      <c r="U98" s="12">
        <f>IF($B98="","",ROUND(K97*K$7,2))</f>
        <v/>
      </c>
      <c r="V98" s="12">
        <f>IF($B98="","",ROUND(L97*L$7,2))</f>
        <v/>
      </c>
      <c r="W98" s="12">
        <f>IF($B98="","",ROUND(M97*M$7,2))</f>
        <v/>
      </c>
      <c r="X98" s="12">
        <f>IF($B98="","",ROUND(N97*N$7,2))</f>
        <v/>
      </c>
      <c r="Y98" s="12">
        <f>IF($B98="","",ROUND(O97*O$7,2))</f>
        <v/>
      </c>
      <c r="Z98" s="12">
        <f>IF($B98="","",ROUND(P97*P$7,2))</f>
        <v/>
      </c>
      <c r="AA98" s="12">
        <f>IF($B98="","",ROUND(Q97*Q$7,2))</f>
        <v/>
      </c>
      <c r="AB98" s="12">
        <f>IF($B98="","",ROUND(R97*R$7,2))</f>
        <v/>
      </c>
      <c r="AC98" s="12">
        <f>IF($B98="","",MIN(I$8,I97+S98))</f>
        <v/>
      </c>
      <c r="AD98" s="12">
        <f>IF($B98="","",MIN(J$8,J97+T98))</f>
        <v/>
      </c>
      <c r="AE98" s="12">
        <f>IF($B98="","",MIN(K$8,K97+U98))</f>
        <v/>
      </c>
      <c r="AF98" s="12">
        <f>IF($B98="","",MIN(L$8,L97+V98))</f>
        <v/>
      </c>
      <c r="AG98" s="12">
        <f>IF($B98="","",MIN(M$8,M97+W98))</f>
        <v/>
      </c>
      <c r="AH98" s="12">
        <f>IF($B98="","",MIN(N$8,N97+X98))</f>
        <v/>
      </c>
      <c r="AI98" s="12">
        <f>IF($B98="","",MIN(O$8,O97+Y98))</f>
        <v/>
      </c>
      <c r="AJ98" s="12">
        <f>IF($B98="","",MIN(P$8,P97+Z98))</f>
        <v/>
      </c>
      <c r="AK98" s="12">
        <f>IF($B98="","",MIN(Q$8,Q97+AA98))</f>
        <v/>
      </c>
      <c r="AL98" s="12">
        <f>IF($B98="","",MIN(R$8,R97+AB98))</f>
        <v/>
      </c>
      <c r="AM98" s="12">
        <f>IF($B98="","",ROUND(MIN(I97+S98-AC98,MAX(0,Deudas!$D$8-SUM($AC98:$AL98))),2))</f>
        <v/>
      </c>
      <c r="AN98" s="12">
        <f>IF($B98="","",ROUND(MIN(J97+T98-AD98,MAX(0,Deudas!$D$8-SUM($AC98:$AL98)-SUM($AM98:AM98))),2))</f>
        <v/>
      </c>
      <c r="AO98" s="12">
        <f>IF($B98="","",ROUND(MIN(K97+U98-AE98,MAX(0,Deudas!$D$8-SUM($AC98:$AL98)-SUM($AM98:AN98))),2))</f>
        <v/>
      </c>
      <c r="AP98" s="12">
        <f>IF($B98="","",ROUND(MIN(L97+V98-AF98,MAX(0,Deudas!$D$8-SUM($AC98:$AL98)-SUM($AM98:AO98))),2))</f>
        <v/>
      </c>
      <c r="AQ98" s="12">
        <f>IF($B98="","",ROUND(MIN(M97+W98-AG98,MAX(0,Deudas!$D$8-SUM($AC98:$AL98)-SUM($AM98:AP98))),2))</f>
        <v/>
      </c>
      <c r="AR98" s="12">
        <f>IF($B98="","",ROUND(MIN(N97+X98-AH98,MAX(0,Deudas!$D$8-SUM($AC98:$AL98)-SUM($AM98:AQ98))),2))</f>
        <v/>
      </c>
      <c r="AS98" s="12">
        <f>IF($B98="","",ROUND(MIN(O97+Y98-AI98,MAX(0,Deudas!$D$8-SUM($AC98:$AL98)-SUM($AM98:AR98))),2))</f>
        <v/>
      </c>
      <c r="AT98" s="12">
        <f>IF($B98="","",ROUND(MIN(P97+Z98-AJ98,MAX(0,Deudas!$D$8-SUM($AC98:$AL98)-SUM($AM98:AS98))),2))</f>
        <v/>
      </c>
      <c r="AU98" s="12">
        <f>IF($B98="","",ROUND(MIN(Q97+AA98-AK98,MAX(0,Deudas!$D$8-SUM($AC98:$AL98)-SUM($AM98:AT98))),2))</f>
        <v/>
      </c>
      <c r="AV98" s="12">
        <f>IF($B98="","",ROUND(MIN(R97+AB98-AL98,MAX(0,Deudas!$D$8-SUM($AC98:$AL98)-SUM($AM98:AU98))),2))</f>
        <v/>
      </c>
    </row>
    <row r="99">
      <c r="B99" s="15">
        <f>IF(B98="","",IF(G98&gt;0.004,B98+1,""))</f>
        <v/>
      </c>
      <c r="C99" s="14">
        <f>IF($B99="","",EDATE(Deudas!$D$7,$B99))</f>
        <v/>
      </c>
      <c r="D99" s="12">
        <f>IF($B99="","",SUM($AC99:$AV99))</f>
        <v/>
      </c>
      <c r="E99" s="12">
        <f>IF($B99="","",SUM($S99:$AB99))</f>
        <v/>
      </c>
      <c r="F99" s="12">
        <f>IF($B99="","",D99-E99)</f>
        <v/>
      </c>
      <c r="G99" s="20">
        <f>IF($B99="","",SUM($I99:$R99))</f>
        <v/>
      </c>
      <c r="I99" s="12">
        <f>IF($B99="","",ROUND(I98+S99-AC99-AM99,2))</f>
        <v/>
      </c>
      <c r="J99" s="12">
        <f>IF($B99="","",ROUND(J98+T99-AD99-AN99,2))</f>
        <v/>
      </c>
      <c r="K99" s="12">
        <f>IF($B99="","",ROUND(K98+U99-AE99-AO99,2))</f>
        <v/>
      </c>
      <c r="L99" s="12">
        <f>IF($B99="","",ROUND(L98+V99-AF99-AP99,2))</f>
        <v/>
      </c>
      <c r="M99" s="12">
        <f>IF($B99="","",ROUND(M98+W99-AG99-AQ99,2))</f>
        <v/>
      </c>
      <c r="N99" s="12">
        <f>IF($B99="","",ROUND(N98+X99-AH99-AR99,2))</f>
        <v/>
      </c>
      <c r="O99" s="12">
        <f>IF($B99="","",ROUND(O98+Y99-AI99-AS99,2))</f>
        <v/>
      </c>
      <c r="P99" s="12">
        <f>IF($B99="","",ROUND(P98+Z99-AJ99-AT99,2))</f>
        <v/>
      </c>
      <c r="Q99" s="12">
        <f>IF($B99="","",ROUND(Q98+AA99-AK99-AU99,2))</f>
        <v/>
      </c>
      <c r="R99" s="12">
        <f>IF($B99="","",ROUND(R98+AB99-AL99-AV99,2))</f>
        <v/>
      </c>
      <c r="S99" s="12">
        <f>IF($B99="","",ROUND(I98*I$7,2))</f>
        <v/>
      </c>
      <c r="T99" s="12">
        <f>IF($B99="","",ROUND(J98*J$7,2))</f>
        <v/>
      </c>
      <c r="U99" s="12">
        <f>IF($B99="","",ROUND(K98*K$7,2))</f>
        <v/>
      </c>
      <c r="V99" s="12">
        <f>IF($B99="","",ROUND(L98*L$7,2))</f>
        <v/>
      </c>
      <c r="W99" s="12">
        <f>IF($B99="","",ROUND(M98*M$7,2))</f>
        <v/>
      </c>
      <c r="X99" s="12">
        <f>IF($B99="","",ROUND(N98*N$7,2))</f>
        <v/>
      </c>
      <c r="Y99" s="12">
        <f>IF($B99="","",ROUND(O98*O$7,2))</f>
        <v/>
      </c>
      <c r="Z99" s="12">
        <f>IF($B99="","",ROUND(P98*P$7,2))</f>
        <v/>
      </c>
      <c r="AA99" s="12">
        <f>IF($B99="","",ROUND(Q98*Q$7,2))</f>
        <v/>
      </c>
      <c r="AB99" s="12">
        <f>IF($B99="","",ROUND(R98*R$7,2))</f>
        <v/>
      </c>
      <c r="AC99" s="12">
        <f>IF($B99="","",MIN(I$8,I98+S99))</f>
        <v/>
      </c>
      <c r="AD99" s="12">
        <f>IF($B99="","",MIN(J$8,J98+T99))</f>
        <v/>
      </c>
      <c r="AE99" s="12">
        <f>IF($B99="","",MIN(K$8,K98+U99))</f>
        <v/>
      </c>
      <c r="AF99" s="12">
        <f>IF($B99="","",MIN(L$8,L98+V99))</f>
        <v/>
      </c>
      <c r="AG99" s="12">
        <f>IF($B99="","",MIN(M$8,M98+W99))</f>
        <v/>
      </c>
      <c r="AH99" s="12">
        <f>IF($B99="","",MIN(N$8,N98+X99))</f>
        <v/>
      </c>
      <c r="AI99" s="12">
        <f>IF($B99="","",MIN(O$8,O98+Y99))</f>
        <v/>
      </c>
      <c r="AJ99" s="12">
        <f>IF($B99="","",MIN(P$8,P98+Z99))</f>
        <v/>
      </c>
      <c r="AK99" s="12">
        <f>IF($B99="","",MIN(Q$8,Q98+AA99))</f>
        <v/>
      </c>
      <c r="AL99" s="12">
        <f>IF($B99="","",MIN(R$8,R98+AB99))</f>
        <v/>
      </c>
      <c r="AM99" s="12">
        <f>IF($B99="","",ROUND(MIN(I98+S99-AC99,MAX(0,Deudas!$D$8-SUM($AC99:$AL99))),2))</f>
        <v/>
      </c>
      <c r="AN99" s="12">
        <f>IF($B99="","",ROUND(MIN(J98+T99-AD99,MAX(0,Deudas!$D$8-SUM($AC99:$AL99)-SUM($AM99:AM99))),2))</f>
        <v/>
      </c>
      <c r="AO99" s="12">
        <f>IF($B99="","",ROUND(MIN(K98+U99-AE99,MAX(0,Deudas!$D$8-SUM($AC99:$AL99)-SUM($AM99:AN99))),2))</f>
        <v/>
      </c>
      <c r="AP99" s="12">
        <f>IF($B99="","",ROUND(MIN(L98+V99-AF99,MAX(0,Deudas!$D$8-SUM($AC99:$AL99)-SUM($AM99:AO99))),2))</f>
        <v/>
      </c>
      <c r="AQ99" s="12">
        <f>IF($B99="","",ROUND(MIN(M98+W99-AG99,MAX(0,Deudas!$D$8-SUM($AC99:$AL99)-SUM($AM99:AP99))),2))</f>
        <v/>
      </c>
      <c r="AR99" s="12">
        <f>IF($B99="","",ROUND(MIN(N98+X99-AH99,MAX(0,Deudas!$D$8-SUM($AC99:$AL99)-SUM($AM99:AQ99))),2))</f>
        <v/>
      </c>
      <c r="AS99" s="12">
        <f>IF($B99="","",ROUND(MIN(O98+Y99-AI99,MAX(0,Deudas!$D$8-SUM($AC99:$AL99)-SUM($AM99:AR99))),2))</f>
        <v/>
      </c>
      <c r="AT99" s="12">
        <f>IF($B99="","",ROUND(MIN(P98+Z99-AJ99,MAX(0,Deudas!$D$8-SUM($AC99:$AL99)-SUM($AM99:AS99))),2))</f>
        <v/>
      </c>
      <c r="AU99" s="12">
        <f>IF($B99="","",ROUND(MIN(Q98+AA99-AK99,MAX(0,Deudas!$D$8-SUM($AC99:$AL99)-SUM($AM99:AT99))),2))</f>
        <v/>
      </c>
      <c r="AV99" s="12">
        <f>IF($B99="","",ROUND(MIN(R98+AB99-AL99,MAX(0,Deudas!$D$8-SUM($AC99:$AL99)-SUM($AM99:AU99))),2))</f>
        <v/>
      </c>
    </row>
    <row r="100">
      <c r="B100" s="15">
        <f>IF(B99="","",IF(G99&gt;0.004,B99+1,""))</f>
        <v/>
      </c>
      <c r="C100" s="14">
        <f>IF($B100="","",EDATE(Deudas!$D$7,$B100))</f>
        <v/>
      </c>
      <c r="D100" s="12">
        <f>IF($B100="","",SUM($AC100:$AV100))</f>
        <v/>
      </c>
      <c r="E100" s="12">
        <f>IF($B100="","",SUM($S100:$AB100))</f>
        <v/>
      </c>
      <c r="F100" s="12">
        <f>IF($B100="","",D100-E100)</f>
        <v/>
      </c>
      <c r="G100" s="20">
        <f>IF($B100="","",SUM($I100:$R100))</f>
        <v/>
      </c>
      <c r="I100" s="12">
        <f>IF($B100="","",ROUND(I99+S100-AC100-AM100,2))</f>
        <v/>
      </c>
      <c r="J100" s="12">
        <f>IF($B100="","",ROUND(J99+T100-AD100-AN100,2))</f>
        <v/>
      </c>
      <c r="K100" s="12">
        <f>IF($B100="","",ROUND(K99+U100-AE100-AO100,2))</f>
        <v/>
      </c>
      <c r="L100" s="12">
        <f>IF($B100="","",ROUND(L99+V100-AF100-AP100,2))</f>
        <v/>
      </c>
      <c r="M100" s="12">
        <f>IF($B100="","",ROUND(M99+W100-AG100-AQ100,2))</f>
        <v/>
      </c>
      <c r="N100" s="12">
        <f>IF($B100="","",ROUND(N99+X100-AH100-AR100,2))</f>
        <v/>
      </c>
      <c r="O100" s="12">
        <f>IF($B100="","",ROUND(O99+Y100-AI100-AS100,2))</f>
        <v/>
      </c>
      <c r="P100" s="12">
        <f>IF($B100="","",ROUND(P99+Z100-AJ100-AT100,2))</f>
        <v/>
      </c>
      <c r="Q100" s="12">
        <f>IF($B100="","",ROUND(Q99+AA100-AK100-AU100,2))</f>
        <v/>
      </c>
      <c r="R100" s="12">
        <f>IF($B100="","",ROUND(R99+AB100-AL100-AV100,2))</f>
        <v/>
      </c>
      <c r="S100" s="12">
        <f>IF($B100="","",ROUND(I99*I$7,2))</f>
        <v/>
      </c>
      <c r="T100" s="12">
        <f>IF($B100="","",ROUND(J99*J$7,2))</f>
        <v/>
      </c>
      <c r="U100" s="12">
        <f>IF($B100="","",ROUND(K99*K$7,2))</f>
        <v/>
      </c>
      <c r="V100" s="12">
        <f>IF($B100="","",ROUND(L99*L$7,2))</f>
        <v/>
      </c>
      <c r="W100" s="12">
        <f>IF($B100="","",ROUND(M99*M$7,2))</f>
        <v/>
      </c>
      <c r="X100" s="12">
        <f>IF($B100="","",ROUND(N99*N$7,2))</f>
        <v/>
      </c>
      <c r="Y100" s="12">
        <f>IF($B100="","",ROUND(O99*O$7,2))</f>
        <v/>
      </c>
      <c r="Z100" s="12">
        <f>IF($B100="","",ROUND(P99*P$7,2))</f>
        <v/>
      </c>
      <c r="AA100" s="12">
        <f>IF($B100="","",ROUND(Q99*Q$7,2))</f>
        <v/>
      </c>
      <c r="AB100" s="12">
        <f>IF($B100="","",ROUND(R99*R$7,2))</f>
        <v/>
      </c>
      <c r="AC100" s="12">
        <f>IF($B100="","",MIN(I$8,I99+S100))</f>
        <v/>
      </c>
      <c r="AD100" s="12">
        <f>IF($B100="","",MIN(J$8,J99+T100))</f>
        <v/>
      </c>
      <c r="AE100" s="12">
        <f>IF($B100="","",MIN(K$8,K99+U100))</f>
        <v/>
      </c>
      <c r="AF100" s="12">
        <f>IF($B100="","",MIN(L$8,L99+V100))</f>
        <v/>
      </c>
      <c r="AG100" s="12">
        <f>IF($B100="","",MIN(M$8,M99+W100))</f>
        <v/>
      </c>
      <c r="AH100" s="12">
        <f>IF($B100="","",MIN(N$8,N99+X100))</f>
        <v/>
      </c>
      <c r="AI100" s="12">
        <f>IF($B100="","",MIN(O$8,O99+Y100))</f>
        <v/>
      </c>
      <c r="AJ100" s="12">
        <f>IF($B100="","",MIN(P$8,P99+Z100))</f>
        <v/>
      </c>
      <c r="AK100" s="12">
        <f>IF($B100="","",MIN(Q$8,Q99+AA100))</f>
        <v/>
      </c>
      <c r="AL100" s="12">
        <f>IF($B100="","",MIN(R$8,R99+AB100))</f>
        <v/>
      </c>
      <c r="AM100" s="12">
        <f>IF($B100="","",ROUND(MIN(I99+S100-AC100,MAX(0,Deudas!$D$8-SUM($AC100:$AL100))),2))</f>
        <v/>
      </c>
      <c r="AN100" s="12">
        <f>IF($B100="","",ROUND(MIN(J99+T100-AD100,MAX(0,Deudas!$D$8-SUM($AC100:$AL100)-SUM($AM100:AM100))),2))</f>
        <v/>
      </c>
      <c r="AO100" s="12">
        <f>IF($B100="","",ROUND(MIN(K99+U100-AE100,MAX(0,Deudas!$D$8-SUM($AC100:$AL100)-SUM($AM100:AN100))),2))</f>
        <v/>
      </c>
      <c r="AP100" s="12">
        <f>IF($B100="","",ROUND(MIN(L99+V100-AF100,MAX(0,Deudas!$D$8-SUM($AC100:$AL100)-SUM($AM100:AO100))),2))</f>
        <v/>
      </c>
      <c r="AQ100" s="12">
        <f>IF($B100="","",ROUND(MIN(M99+W100-AG100,MAX(0,Deudas!$D$8-SUM($AC100:$AL100)-SUM($AM100:AP100))),2))</f>
        <v/>
      </c>
      <c r="AR100" s="12">
        <f>IF($B100="","",ROUND(MIN(N99+X100-AH100,MAX(0,Deudas!$D$8-SUM($AC100:$AL100)-SUM($AM100:AQ100))),2))</f>
        <v/>
      </c>
      <c r="AS100" s="12">
        <f>IF($B100="","",ROUND(MIN(O99+Y100-AI100,MAX(0,Deudas!$D$8-SUM($AC100:$AL100)-SUM($AM100:AR100))),2))</f>
        <v/>
      </c>
      <c r="AT100" s="12">
        <f>IF($B100="","",ROUND(MIN(P99+Z100-AJ100,MAX(0,Deudas!$D$8-SUM($AC100:$AL100)-SUM($AM100:AS100))),2))</f>
        <v/>
      </c>
      <c r="AU100" s="12">
        <f>IF($B100="","",ROUND(MIN(Q99+AA100-AK100,MAX(0,Deudas!$D$8-SUM($AC100:$AL100)-SUM($AM100:AT100))),2))</f>
        <v/>
      </c>
      <c r="AV100" s="12">
        <f>IF($B100="","",ROUND(MIN(R99+AB100-AL100,MAX(0,Deudas!$D$8-SUM($AC100:$AL100)-SUM($AM100:AU100))),2))</f>
        <v/>
      </c>
    </row>
    <row r="101">
      <c r="B101" s="15">
        <f>IF(B100="","",IF(G100&gt;0.004,B100+1,""))</f>
        <v/>
      </c>
      <c r="C101" s="14">
        <f>IF($B101="","",EDATE(Deudas!$D$7,$B101))</f>
        <v/>
      </c>
      <c r="D101" s="12">
        <f>IF($B101="","",SUM($AC101:$AV101))</f>
        <v/>
      </c>
      <c r="E101" s="12">
        <f>IF($B101="","",SUM($S101:$AB101))</f>
        <v/>
      </c>
      <c r="F101" s="12">
        <f>IF($B101="","",D101-E101)</f>
        <v/>
      </c>
      <c r="G101" s="20">
        <f>IF($B101="","",SUM($I101:$R101))</f>
        <v/>
      </c>
      <c r="I101" s="12">
        <f>IF($B101="","",ROUND(I100+S101-AC101-AM101,2))</f>
        <v/>
      </c>
      <c r="J101" s="12">
        <f>IF($B101="","",ROUND(J100+T101-AD101-AN101,2))</f>
        <v/>
      </c>
      <c r="K101" s="12">
        <f>IF($B101="","",ROUND(K100+U101-AE101-AO101,2))</f>
        <v/>
      </c>
      <c r="L101" s="12">
        <f>IF($B101="","",ROUND(L100+V101-AF101-AP101,2))</f>
        <v/>
      </c>
      <c r="M101" s="12">
        <f>IF($B101="","",ROUND(M100+W101-AG101-AQ101,2))</f>
        <v/>
      </c>
      <c r="N101" s="12">
        <f>IF($B101="","",ROUND(N100+X101-AH101-AR101,2))</f>
        <v/>
      </c>
      <c r="O101" s="12">
        <f>IF($B101="","",ROUND(O100+Y101-AI101-AS101,2))</f>
        <v/>
      </c>
      <c r="P101" s="12">
        <f>IF($B101="","",ROUND(P100+Z101-AJ101-AT101,2))</f>
        <v/>
      </c>
      <c r="Q101" s="12">
        <f>IF($B101="","",ROUND(Q100+AA101-AK101-AU101,2))</f>
        <v/>
      </c>
      <c r="R101" s="12">
        <f>IF($B101="","",ROUND(R100+AB101-AL101-AV101,2))</f>
        <v/>
      </c>
      <c r="S101" s="12">
        <f>IF($B101="","",ROUND(I100*I$7,2))</f>
        <v/>
      </c>
      <c r="T101" s="12">
        <f>IF($B101="","",ROUND(J100*J$7,2))</f>
        <v/>
      </c>
      <c r="U101" s="12">
        <f>IF($B101="","",ROUND(K100*K$7,2))</f>
        <v/>
      </c>
      <c r="V101" s="12">
        <f>IF($B101="","",ROUND(L100*L$7,2))</f>
        <v/>
      </c>
      <c r="W101" s="12">
        <f>IF($B101="","",ROUND(M100*M$7,2))</f>
        <v/>
      </c>
      <c r="X101" s="12">
        <f>IF($B101="","",ROUND(N100*N$7,2))</f>
        <v/>
      </c>
      <c r="Y101" s="12">
        <f>IF($B101="","",ROUND(O100*O$7,2))</f>
        <v/>
      </c>
      <c r="Z101" s="12">
        <f>IF($B101="","",ROUND(P100*P$7,2))</f>
        <v/>
      </c>
      <c r="AA101" s="12">
        <f>IF($B101="","",ROUND(Q100*Q$7,2))</f>
        <v/>
      </c>
      <c r="AB101" s="12">
        <f>IF($B101="","",ROUND(R100*R$7,2))</f>
        <v/>
      </c>
      <c r="AC101" s="12">
        <f>IF($B101="","",MIN(I$8,I100+S101))</f>
        <v/>
      </c>
      <c r="AD101" s="12">
        <f>IF($B101="","",MIN(J$8,J100+T101))</f>
        <v/>
      </c>
      <c r="AE101" s="12">
        <f>IF($B101="","",MIN(K$8,K100+U101))</f>
        <v/>
      </c>
      <c r="AF101" s="12">
        <f>IF($B101="","",MIN(L$8,L100+V101))</f>
        <v/>
      </c>
      <c r="AG101" s="12">
        <f>IF($B101="","",MIN(M$8,M100+W101))</f>
        <v/>
      </c>
      <c r="AH101" s="12">
        <f>IF($B101="","",MIN(N$8,N100+X101))</f>
        <v/>
      </c>
      <c r="AI101" s="12">
        <f>IF($B101="","",MIN(O$8,O100+Y101))</f>
        <v/>
      </c>
      <c r="AJ101" s="12">
        <f>IF($B101="","",MIN(P$8,P100+Z101))</f>
        <v/>
      </c>
      <c r="AK101" s="12">
        <f>IF($B101="","",MIN(Q$8,Q100+AA101))</f>
        <v/>
      </c>
      <c r="AL101" s="12">
        <f>IF($B101="","",MIN(R$8,R100+AB101))</f>
        <v/>
      </c>
      <c r="AM101" s="12">
        <f>IF($B101="","",ROUND(MIN(I100+S101-AC101,MAX(0,Deudas!$D$8-SUM($AC101:$AL101))),2))</f>
        <v/>
      </c>
      <c r="AN101" s="12">
        <f>IF($B101="","",ROUND(MIN(J100+T101-AD101,MAX(0,Deudas!$D$8-SUM($AC101:$AL101)-SUM($AM101:AM101))),2))</f>
        <v/>
      </c>
      <c r="AO101" s="12">
        <f>IF($B101="","",ROUND(MIN(K100+U101-AE101,MAX(0,Deudas!$D$8-SUM($AC101:$AL101)-SUM($AM101:AN101))),2))</f>
        <v/>
      </c>
      <c r="AP101" s="12">
        <f>IF($B101="","",ROUND(MIN(L100+V101-AF101,MAX(0,Deudas!$D$8-SUM($AC101:$AL101)-SUM($AM101:AO101))),2))</f>
        <v/>
      </c>
      <c r="AQ101" s="12">
        <f>IF($B101="","",ROUND(MIN(M100+W101-AG101,MAX(0,Deudas!$D$8-SUM($AC101:$AL101)-SUM($AM101:AP101))),2))</f>
        <v/>
      </c>
      <c r="AR101" s="12">
        <f>IF($B101="","",ROUND(MIN(N100+X101-AH101,MAX(0,Deudas!$D$8-SUM($AC101:$AL101)-SUM($AM101:AQ101))),2))</f>
        <v/>
      </c>
      <c r="AS101" s="12">
        <f>IF($B101="","",ROUND(MIN(O100+Y101-AI101,MAX(0,Deudas!$D$8-SUM($AC101:$AL101)-SUM($AM101:AR101))),2))</f>
        <v/>
      </c>
      <c r="AT101" s="12">
        <f>IF($B101="","",ROUND(MIN(P100+Z101-AJ101,MAX(0,Deudas!$D$8-SUM($AC101:$AL101)-SUM($AM101:AS101))),2))</f>
        <v/>
      </c>
      <c r="AU101" s="12">
        <f>IF($B101="","",ROUND(MIN(Q100+AA101-AK101,MAX(0,Deudas!$D$8-SUM($AC101:$AL101)-SUM($AM101:AT101))),2))</f>
        <v/>
      </c>
      <c r="AV101" s="12">
        <f>IF($B101="","",ROUND(MIN(R100+AB101-AL101,MAX(0,Deudas!$D$8-SUM($AC101:$AL101)-SUM($AM101:AU101))),2))</f>
        <v/>
      </c>
    </row>
    <row r="102">
      <c r="B102" s="15">
        <f>IF(B101="","",IF(G101&gt;0.004,B101+1,""))</f>
        <v/>
      </c>
      <c r="C102" s="14">
        <f>IF($B102="","",EDATE(Deudas!$D$7,$B102))</f>
        <v/>
      </c>
      <c r="D102" s="12">
        <f>IF($B102="","",SUM($AC102:$AV102))</f>
        <v/>
      </c>
      <c r="E102" s="12">
        <f>IF($B102="","",SUM($S102:$AB102))</f>
        <v/>
      </c>
      <c r="F102" s="12">
        <f>IF($B102="","",D102-E102)</f>
        <v/>
      </c>
      <c r="G102" s="20">
        <f>IF($B102="","",SUM($I102:$R102))</f>
        <v/>
      </c>
      <c r="I102" s="12">
        <f>IF($B102="","",ROUND(I101+S102-AC102-AM102,2))</f>
        <v/>
      </c>
      <c r="J102" s="12">
        <f>IF($B102="","",ROUND(J101+T102-AD102-AN102,2))</f>
        <v/>
      </c>
      <c r="K102" s="12">
        <f>IF($B102="","",ROUND(K101+U102-AE102-AO102,2))</f>
        <v/>
      </c>
      <c r="L102" s="12">
        <f>IF($B102="","",ROUND(L101+V102-AF102-AP102,2))</f>
        <v/>
      </c>
      <c r="M102" s="12">
        <f>IF($B102="","",ROUND(M101+W102-AG102-AQ102,2))</f>
        <v/>
      </c>
      <c r="N102" s="12">
        <f>IF($B102="","",ROUND(N101+X102-AH102-AR102,2))</f>
        <v/>
      </c>
      <c r="O102" s="12">
        <f>IF($B102="","",ROUND(O101+Y102-AI102-AS102,2))</f>
        <v/>
      </c>
      <c r="P102" s="12">
        <f>IF($B102="","",ROUND(P101+Z102-AJ102-AT102,2))</f>
        <v/>
      </c>
      <c r="Q102" s="12">
        <f>IF($B102="","",ROUND(Q101+AA102-AK102-AU102,2))</f>
        <v/>
      </c>
      <c r="R102" s="12">
        <f>IF($B102="","",ROUND(R101+AB102-AL102-AV102,2))</f>
        <v/>
      </c>
      <c r="S102" s="12">
        <f>IF($B102="","",ROUND(I101*I$7,2))</f>
        <v/>
      </c>
      <c r="T102" s="12">
        <f>IF($B102="","",ROUND(J101*J$7,2))</f>
        <v/>
      </c>
      <c r="U102" s="12">
        <f>IF($B102="","",ROUND(K101*K$7,2))</f>
        <v/>
      </c>
      <c r="V102" s="12">
        <f>IF($B102="","",ROUND(L101*L$7,2))</f>
        <v/>
      </c>
      <c r="W102" s="12">
        <f>IF($B102="","",ROUND(M101*M$7,2))</f>
        <v/>
      </c>
      <c r="X102" s="12">
        <f>IF($B102="","",ROUND(N101*N$7,2))</f>
        <v/>
      </c>
      <c r="Y102" s="12">
        <f>IF($B102="","",ROUND(O101*O$7,2))</f>
        <v/>
      </c>
      <c r="Z102" s="12">
        <f>IF($B102="","",ROUND(P101*P$7,2))</f>
        <v/>
      </c>
      <c r="AA102" s="12">
        <f>IF($B102="","",ROUND(Q101*Q$7,2))</f>
        <v/>
      </c>
      <c r="AB102" s="12">
        <f>IF($B102="","",ROUND(R101*R$7,2))</f>
        <v/>
      </c>
      <c r="AC102" s="12">
        <f>IF($B102="","",MIN(I$8,I101+S102))</f>
        <v/>
      </c>
      <c r="AD102" s="12">
        <f>IF($B102="","",MIN(J$8,J101+T102))</f>
        <v/>
      </c>
      <c r="AE102" s="12">
        <f>IF($B102="","",MIN(K$8,K101+U102))</f>
        <v/>
      </c>
      <c r="AF102" s="12">
        <f>IF($B102="","",MIN(L$8,L101+V102))</f>
        <v/>
      </c>
      <c r="AG102" s="12">
        <f>IF($B102="","",MIN(M$8,M101+W102))</f>
        <v/>
      </c>
      <c r="AH102" s="12">
        <f>IF($B102="","",MIN(N$8,N101+X102))</f>
        <v/>
      </c>
      <c r="AI102" s="12">
        <f>IF($B102="","",MIN(O$8,O101+Y102))</f>
        <v/>
      </c>
      <c r="AJ102" s="12">
        <f>IF($B102="","",MIN(P$8,P101+Z102))</f>
        <v/>
      </c>
      <c r="AK102" s="12">
        <f>IF($B102="","",MIN(Q$8,Q101+AA102))</f>
        <v/>
      </c>
      <c r="AL102" s="12">
        <f>IF($B102="","",MIN(R$8,R101+AB102))</f>
        <v/>
      </c>
      <c r="AM102" s="12">
        <f>IF($B102="","",ROUND(MIN(I101+S102-AC102,MAX(0,Deudas!$D$8-SUM($AC102:$AL102))),2))</f>
        <v/>
      </c>
      <c r="AN102" s="12">
        <f>IF($B102="","",ROUND(MIN(J101+T102-AD102,MAX(0,Deudas!$D$8-SUM($AC102:$AL102)-SUM($AM102:AM102))),2))</f>
        <v/>
      </c>
      <c r="AO102" s="12">
        <f>IF($B102="","",ROUND(MIN(K101+U102-AE102,MAX(0,Deudas!$D$8-SUM($AC102:$AL102)-SUM($AM102:AN102))),2))</f>
        <v/>
      </c>
      <c r="AP102" s="12">
        <f>IF($B102="","",ROUND(MIN(L101+V102-AF102,MAX(0,Deudas!$D$8-SUM($AC102:$AL102)-SUM($AM102:AO102))),2))</f>
        <v/>
      </c>
      <c r="AQ102" s="12">
        <f>IF($B102="","",ROUND(MIN(M101+W102-AG102,MAX(0,Deudas!$D$8-SUM($AC102:$AL102)-SUM($AM102:AP102))),2))</f>
        <v/>
      </c>
      <c r="AR102" s="12">
        <f>IF($B102="","",ROUND(MIN(N101+X102-AH102,MAX(0,Deudas!$D$8-SUM($AC102:$AL102)-SUM($AM102:AQ102))),2))</f>
        <v/>
      </c>
      <c r="AS102" s="12">
        <f>IF($B102="","",ROUND(MIN(O101+Y102-AI102,MAX(0,Deudas!$D$8-SUM($AC102:$AL102)-SUM($AM102:AR102))),2))</f>
        <v/>
      </c>
      <c r="AT102" s="12">
        <f>IF($B102="","",ROUND(MIN(P101+Z102-AJ102,MAX(0,Deudas!$D$8-SUM($AC102:$AL102)-SUM($AM102:AS102))),2))</f>
        <v/>
      </c>
      <c r="AU102" s="12">
        <f>IF($B102="","",ROUND(MIN(Q101+AA102-AK102,MAX(0,Deudas!$D$8-SUM($AC102:$AL102)-SUM($AM102:AT102))),2))</f>
        <v/>
      </c>
      <c r="AV102" s="12">
        <f>IF($B102="","",ROUND(MIN(R101+AB102-AL102,MAX(0,Deudas!$D$8-SUM($AC102:$AL102)-SUM($AM102:AU102))),2))</f>
        <v/>
      </c>
    </row>
    <row r="103">
      <c r="B103" s="15">
        <f>IF(B102="","",IF(G102&gt;0.004,B102+1,""))</f>
        <v/>
      </c>
      <c r="C103" s="14">
        <f>IF($B103="","",EDATE(Deudas!$D$7,$B103))</f>
        <v/>
      </c>
      <c r="D103" s="12">
        <f>IF($B103="","",SUM($AC103:$AV103))</f>
        <v/>
      </c>
      <c r="E103" s="12">
        <f>IF($B103="","",SUM($S103:$AB103))</f>
        <v/>
      </c>
      <c r="F103" s="12">
        <f>IF($B103="","",D103-E103)</f>
        <v/>
      </c>
      <c r="G103" s="20">
        <f>IF($B103="","",SUM($I103:$R103))</f>
        <v/>
      </c>
      <c r="I103" s="12">
        <f>IF($B103="","",ROUND(I102+S103-AC103-AM103,2))</f>
        <v/>
      </c>
      <c r="J103" s="12">
        <f>IF($B103="","",ROUND(J102+T103-AD103-AN103,2))</f>
        <v/>
      </c>
      <c r="K103" s="12">
        <f>IF($B103="","",ROUND(K102+U103-AE103-AO103,2))</f>
        <v/>
      </c>
      <c r="L103" s="12">
        <f>IF($B103="","",ROUND(L102+V103-AF103-AP103,2))</f>
        <v/>
      </c>
      <c r="M103" s="12">
        <f>IF($B103="","",ROUND(M102+W103-AG103-AQ103,2))</f>
        <v/>
      </c>
      <c r="N103" s="12">
        <f>IF($B103="","",ROUND(N102+X103-AH103-AR103,2))</f>
        <v/>
      </c>
      <c r="O103" s="12">
        <f>IF($B103="","",ROUND(O102+Y103-AI103-AS103,2))</f>
        <v/>
      </c>
      <c r="P103" s="12">
        <f>IF($B103="","",ROUND(P102+Z103-AJ103-AT103,2))</f>
        <v/>
      </c>
      <c r="Q103" s="12">
        <f>IF($B103="","",ROUND(Q102+AA103-AK103-AU103,2))</f>
        <v/>
      </c>
      <c r="R103" s="12">
        <f>IF($B103="","",ROUND(R102+AB103-AL103-AV103,2))</f>
        <v/>
      </c>
      <c r="S103" s="12">
        <f>IF($B103="","",ROUND(I102*I$7,2))</f>
        <v/>
      </c>
      <c r="T103" s="12">
        <f>IF($B103="","",ROUND(J102*J$7,2))</f>
        <v/>
      </c>
      <c r="U103" s="12">
        <f>IF($B103="","",ROUND(K102*K$7,2))</f>
        <v/>
      </c>
      <c r="V103" s="12">
        <f>IF($B103="","",ROUND(L102*L$7,2))</f>
        <v/>
      </c>
      <c r="W103" s="12">
        <f>IF($B103="","",ROUND(M102*M$7,2))</f>
        <v/>
      </c>
      <c r="X103" s="12">
        <f>IF($B103="","",ROUND(N102*N$7,2))</f>
        <v/>
      </c>
      <c r="Y103" s="12">
        <f>IF($B103="","",ROUND(O102*O$7,2))</f>
        <v/>
      </c>
      <c r="Z103" s="12">
        <f>IF($B103="","",ROUND(P102*P$7,2))</f>
        <v/>
      </c>
      <c r="AA103" s="12">
        <f>IF($B103="","",ROUND(Q102*Q$7,2))</f>
        <v/>
      </c>
      <c r="AB103" s="12">
        <f>IF($B103="","",ROUND(R102*R$7,2))</f>
        <v/>
      </c>
      <c r="AC103" s="12">
        <f>IF($B103="","",MIN(I$8,I102+S103))</f>
        <v/>
      </c>
      <c r="AD103" s="12">
        <f>IF($B103="","",MIN(J$8,J102+T103))</f>
        <v/>
      </c>
      <c r="AE103" s="12">
        <f>IF($B103="","",MIN(K$8,K102+U103))</f>
        <v/>
      </c>
      <c r="AF103" s="12">
        <f>IF($B103="","",MIN(L$8,L102+V103))</f>
        <v/>
      </c>
      <c r="AG103" s="12">
        <f>IF($B103="","",MIN(M$8,M102+W103))</f>
        <v/>
      </c>
      <c r="AH103" s="12">
        <f>IF($B103="","",MIN(N$8,N102+X103))</f>
        <v/>
      </c>
      <c r="AI103" s="12">
        <f>IF($B103="","",MIN(O$8,O102+Y103))</f>
        <v/>
      </c>
      <c r="AJ103" s="12">
        <f>IF($B103="","",MIN(P$8,P102+Z103))</f>
        <v/>
      </c>
      <c r="AK103" s="12">
        <f>IF($B103="","",MIN(Q$8,Q102+AA103))</f>
        <v/>
      </c>
      <c r="AL103" s="12">
        <f>IF($B103="","",MIN(R$8,R102+AB103))</f>
        <v/>
      </c>
      <c r="AM103" s="12">
        <f>IF($B103="","",ROUND(MIN(I102+S103-AC103,MAX(0,Deudas!$D$8-SUM($AC103:$AL103))),2))</f>
        <v/>
      </c>
      <c r="AN103" s="12">
        <f>IF($B103="","",ROUND(MIN(J102+T103-AD103,MAX(0,Deudas!$D$8-SUM($AC103:$AL103)-SUM($AM103:AM103))),2))</f>
        <v/>
      </c>
      <c r="AO103" s="12">
        <f>IF($B103="","",ROUND(MIN(K102+U103-AE103,MAX(0,Deudas!$D$8-SUM($AC103:$AL103)-SUM($AM103:AN103))),2))</f>
        <v/>
      </c>
      <c r="AP103" s="12">
        <f>IF($B103="","",ROUND(MIN(L102+V103-AF103,MAX(0,Deudas!$D$8-SUM($AC103:$AL103)-SUM($AM103:AO103))),2))</f>
        <v/>
      </c>
      <c r="AQ103" s="12">
        <f>IF($B103="","",ROUND(MIN(M102+W103-AG103,MAX(0,Deudas!$D$8-SUM($AC103:$AL103)-SUM($AM103:AP103))),2))</f>
        <v/>
      </c>
      <c r="AR103" s="12">
        <f>IF($B103="","",ROUND(MIN(N102+X103-AH103,MAX(0,Deudas!$D$8-SUM($AC103:$AL103)-SUM($AM103:AQ103))),2))</f>
        <v/>
      </c>
      <c r="AS103" s="12">
        <f>IF($B103="","",ROUND(MIN(O102+Y103-AI103,MAX(0,Deudas!$D$8-SUM($AC103:$AL103)-SUM($AM103:AR103))),2))</f>
        <v/>
      </c>
      <c r="AT103" s="12">
        <f>IF($B103="","",ROUND(MIN(P102+Z103-AJ103,MAX(0,Deudas!$D$8-SUM($AC103:$AL103)-SUM($AM103:AS103))),2))</f>
        <v/>
      </c>
      <c r="AU103" s="12">
        <f>IF($B103="","",ROUND(MIN(Q102+AA103-AK103,MAX(0,Deudas!$D$8-SUM($AC103:$AL103)-SUM($AM103:AT103))),2))</f>
        <v/>
      </c>
      <c r="AV103" s="12">
        <f>IF($B103="","",ROUND(MIN(R102+AB103-AL103,MAX(0,Deudas!$D$8-SUM($AC103:$AL103)-SUM($AM103:AU103))),2))</f>
        <v/>
      </c>
    </row>
    <row r="104">
      <c r="B104" s="15">
        <f>IF(B103="","",IF(G103&gt;0.004,B103+1,""))</f>
        <v/>
      </c>
      <c r="C104" s="14">
        <f>IF($B104="","",EDATE(Deudas!$D$7,$B104))</f>
        <v/>
      </c>
      <c r="D104" s="12">
        <f>IF($B104="","",SUM($AC104:$AV104))</f>
        <v/>
      </c>
      <c r="E104" s="12">
        <f>IF($B104="","",SUM($S104:$AB104))</f>
        <v/>
      </c>
      <c r="F104" s="12">
        <f>IF($B104="","",D104-E104)</f>
        <v/>
      </c>
      <c r="G104" s="20">
        <f>IF($B104="","",SUM($I104:$R104))</f>
        <v/>
      </c>
      <c r="I104" s="12">
        <f>IF($B104="","",ROUND(I103+S104-AC104-AM104,2))</f>
        <v/>
      </c>
      <c r="J104" s="12">
        <f>IF($B104="","",ROUND(J103+T104-AD104-AN104,2))</f>
        <v/>
      </c>
      <c r="K104" s="12">
        <f>IF($B104="","",ROUND(K103+U104-AE104-AO104,2))</f>
        <v/>
      </c>
      <c r="L104" s="12">
        <f>IF($B104="","",ROUND(L103+V104-AF104-AP104,2))</f>
        <v/>
      </c>
      <c r="M104" s="12">
        <f>IF($B104="","",ROUND(M103+W104-AG104-AQ104,2))</f>
        <v/>
      </c>
      <c r="N104" s="12">
        <f>IF($B104="","",ROUND(N103+X104-AH104-AR104,2))</f>
        <v/>
      </c>
      <c r="O104" s="12">
        <f>IF($B104="","",ROUND(O103+Y104-AI104-AS104,2))</f>
        <v/>
      </c>
      <c r="P104" s="12">
        <f>IF($B104="","",ROUND(P103+Z104-AJ104-AT104,2))</f>
        <v/>
      </c>
      <c r="Q104" s="12">
        <f>IF($B104="","",ROUND(Q103+AA104-AK104-AU104,2))</f>
        <v/>
      </c>
      <c r="R104" s="12">
        <f>IF($B104="","",ROUND(R103+AB104-AL104-AV104,2))</f>
        <v/>
      </c>
      <c r="S104" s="12">
        <f>IF($B104="","",ROUND(I103*I$7,2))</f>
        <v/>
      </c>
      <c r="T104" s="12">
        <f>IF($B104="","",ROUND(J103*J$7,2))</f>
        <v/>
      </c>
      <c r="U104" s="12">
        <f>IF($B104="","",ROUND(K103*K$7,2))</f>
        <v/>
      </c>
      <c r="V104" s="12">
        <f>IF($B104="","",ROUND(L103*L$7,2))</f>
        <v/>
      </c>
      <c r="W104" s="12">
        <f>IF($B104="","",ROUND(M103*M$7,2))</f>
        <v/>
      </c>
      <c r="X104" s="12">
        <f>IF($B104="","",ROUND(N103*N$7,2))</f>
        <v/>
      </c>
      <c r="Y104" s="12">
        <f>IF($B104="","",ROUND(O103*O$7,2))</f>
        <v/>
      </c>
      <c r="Z104" s="12">
        <f>IF($B104="","",ROUND(P103*P$7,2))</f>
        <v/>
      </c>
      <c r="AA104" s="12">
        <f>IF($B104="","",ROUND(Q103*Q$7,2))</f>
        <v/>
      </c>
      <c r="AB104" s="12">
        <f>IF($B104="","",ROUND(R103*R$7,2))</f>
        <v/>
      </c>
      <c r="AC104" s="12">
        <f>IF($B104="","",MIN(I$8,I103+S104))</f>
        <v/>
      </c>
      <c r="AD104" s="12">
        <f>IF($B104="","",MIN(J$8,J103+T104))</f>
        <v/>
      </c>
      <c r="AE104" s="12">
        <f>IF($B104="","",MIN(K$8,K103+U104))</f>
        <v/>
      </c>
      <c r="AF104" s="12">
        <f>IF($B104="","",MIN(L$8,L103+V104))</f>
        <v/>
      </c>
      <c r="AG104" s="12">
        <f>IF($B104="","",MIN(M$8,M103+W104))</f>
        <v/>
      </c>
      <c r="AH104" s="12">
        <f>IF($B104="","",MIN(N$8,N103+X104))</f>
        <v/>
      </c>
      <c r="AI104" s="12">
        <f>IF($B104="","",MIN(O$8,O103+Y104))</f>
        <v/>
      </c>
      <c r="AJ104" s="12">
        <f>IF($B104="","",MIN(P$8,P103+Z104))</f>
        <v/>
      </c>
      <c r="AK104" s="12">
        <f>IF($B104="","",MIN(Q$8,Q103+AA104))</f>
        <v/>
      </c>
      <c r="AL104" s="12">
        <f>IF($B104="","",MIN(R$8,R103+AB104))</f>
        <v/>
      </c>
      <c r="AM104" s="12">
        <f>IF($B104="","",ROUND(MIN(I103+S104-AC104,MAX(0,Deudas!$D$8-SUM($AC104:$AL104))),2))</f>
        <v/>
      </c>
      <c r="AN104" s="12">
        <f>IF($B104="","",ROUND(MIN(J103+T104-AD104,MAX(0,Deudas!$D$8-SUM($AC104:$AL104)-SUM($AM104:AM104))),2))</f>
        <v/>
      </c>
      <c r="AO104" s="12">
        <f>IF($B104="","",ROUND(MIN(K103+U104-AE104,MAX(0,Deudas!$D$8-SUM($AC104:$AL104)-SUM($AM104:AN104))),2))</f>
        <v/>
      </c>
      <c r="AP104" s="12">
        <f>IF($B104="","",ROUND(MIN(L103+V104-AF104,MAX(0,Deudas!$D$8-SUM($AC104:$AL104)-SUM($AM104:AO104))),2))</f>
        <v/>
      </c>
      <c r="AQ104" s="12">
        <f>IF($B104="","",ROUND(MIN(M103+W104-AG104,MAX(0,Deudas!$D$8-SUM($AC104:$AL104)-SUM($AM104:AP104))),2))</f>
        <v/>
      </c>
      <c r="AR104" s="12">
        <f>IF($B104="","",ROUND(MIN(N103+X104-AH104,MAX(0,Deudas!$D$8-SUM($AC104:$AL104)-SUM($AM104:AQ104))),2))</f>
        <v/>
      </c>
      <c r="AS104" s="12">
        <f>IF($B104="","",ROUND(MIN(O103+Y104-AI104,MAX(0,Deudas!$D$8-SUM($AC104:$AL104)-SUM($AM104:AR104))),2))</f>
        <v/>
      </c>
      <c r="AT104" s="12">
        <f>IF($B104="","",ROUND(MIN(P103+Z104-AJ104,MAX(0,Deudas!$D$8-SUM($AC104:$AL104)-SUM($AM104:AS104))),2))</f>
        <v/>
      </c>
      <c r="AU104" s="12">
        <f>IF($B104="","",ROUND(MIN(Q103+AA104-AK104,MAX(0,Deudas!$D$8-SUM($AC104:$AL104)-SUM($AM104:AT104))),2))</f>
        <v/>
      </c>
      <c r="AV104" s="12">
        <f>IF($B104="","",ROUND(MIN(R103+AB104-AL104,MAX(0,Deudas!$D$8-SUM($AC104:$AL104)-SUM($AM104:AU104))),2))</f>
        <v/>
      </c>
    </row>
    <row r="105">
      <c r="B105" s="15">
        <f>IF(B104="","",IF(G104&gt;0.004,B104+1,""))</f>
        <v/>
      </c>
      <c r="C105" s="14">
        <f>IF($B105="","",EDATE(Deudas!$D$7,$B105))</f>
        <v/>
      </c>
      <c r="D105" s="12">
        <f>IF($B105="","",SUM($AC105:$AV105))</f>
        <v/>
      </c>
      <c r="E105" s="12">
        <f>IF($B105="","",SUM($S105:$AB105))</f>
        <v/>
      </c>
      <c r="F105" s="12">
        <f>IF($B105="","",D105-E105)</f>
        <v/>
      </c>
      <c r="G105" s="20">
        <f>IF($B105="","",SUM($I105:$R105))</f>
        <v/>
      </c>
      <c r="I105" s="12">
        <f>IF($B105="","",ROUND(I104+S105-AC105-AM105,2))</f>
        <v/>
      </c>
      <c r="J105" s="12">
        <f>IF($B105="","",ROUND(J104+T105-AD105-AN105,2))</f>
        <v/>
      </c>
      <c r="K105" s="12">
        <f>IF($B105="","",ROUND(K104+U105-AE105-AO105,2))</f>
        <v/>
      </c>
      <c r="L105" s="12">
        <f>IF($B105="","",ROUND(L104+V105-AF105-AP105,2))</f>
        <v/>
      </c>
      <c r="M105" s="12">
        <f>IF($B105="","",ROUND(M104+W105-AG105-AQ105,2))</f>
        <v/>
      </c>
      <c r="N105" s="12">
        <f>IF($B105="","",ROUND(N104+X105-AH105-AR105,2))</f>
        <v/>
      </c>
      <c r="O105" s="12">
        <f>IF($B105="","",ROUND(O104+Y105-AI105-AS105,2))</f>
        <v/>
      </c>
      <c r="P105" s="12">
        <f>IF($B105="","",ROUND(P104+Z105-AJ105-AT105,2))</f>
        <v/>
      </c>
      <c r="Q105" s="12">
        <f>IF($B105="","",ROUND(Q104+AA105-AK105-AU105,2))</f>
        <v/>
      </c>
      <c r="R105" s="12">
        <f>IF($B105="","",ROUND(R104+AB105-AL105-AV105,2))</f>
        <v/>
      </c>
      <c r="S105" s="12">
        <f>IF($B105="","",ROUND(I104*I$7,2))</f>
        <v/>
      </c>
      <c r="T105" s="12">
        <f>IF($B105="","",ROUND(J104*J$7,2))</f>
        <v/>
      </c>
      <c r="U105" s="12">
        <f>IF($B105="","",ROUND(K104*K$7,2))</f>
        <v/>
      </c>
      <c r="V105" s="12">
        <f>IF($B105="","",ROUND(L104*L$7,2))</f>
        <v/>
      </c>
      <c r="W105" s="12">
        <f>IF($B105="","",ROUND(M104*M$7,2))</f>
        <v/>
      </c>
      <c r="X105" s="12">
        <f>IF($B105="","",ROUND(N104*N$7,2))</f>
        <v/>
      </c>
      <c r="Y105" s="12">
        <f>IF($B105="","",ROUND(O104*O$7,2))</f>
        <v/>
      </c>
      <c r="Z105" s="12">
        <f>IF($B105="","",ROUND(P104*P$7,2))</f>
        <v/>
      </c>
      <c r="AA105" s="12">
        <f>IF($B105="","",ROUND(Q104*Q$7,2))</f>
        <v/>
      </c>
      <c r="AB105" s="12">
        <f>IF($B105="","",ROUND(R104*R$7,2))</f>
        <v/>
      </c>
      <c r="AC105" s="12">
        <f>IF($B105="","",MIN(I$8,I104+S105))</f>
        <v/>
      </c>
      <c r="AD105" s="12">
        <f>IF($B105="","",MIN(J$8,J104+T105))</f>
        <v/>
      </c>
      <c r="AE105" s="12">
        <f>IF($B105="","",MIN(K$8,K104+U105))</f>
        <v/>
      </c>
      <c r="AF105" s="12">
        <f>IF($B105="","",MIN(L$8,L104+V105))</f>
        <v/>
      </c>
      <c r="AG105" s="12">
        <f>IF($B105="","",MIN(M$8,M104+W105))</f>
        <v/>
      </c>
      <c r="AH105" s="12">
        <f>IF($B105="","",MIN(N$8,N104+X105))</f>
        <v/>
      </c>
      <c r="AI105" s="12">
        <f>IF($B105="","",MIN(O$8,O104+Y105))</f>
        <v/>
      </c>
      <c r="AJ105" s="12">
        <f>IF($B105="","",MIN(P$8,P104+Z105))</f>
        <v/>
      </c>
      <c r="AK105" s="12">
        <f>IF($B105="","",MIN(Q$8,Q104+AA105))</f>
        <v/>
      </c>
      <c r="AL105" s="12">
        <f>IF($B105="","",MIN(R$8,R104+AB105))</f>
        <v/>
      </c>
      <c r="AM105" s="12">
        <f>IF($B105="","",ROUND(MIN(I104+S105-AC105,MAX(0,Deudas!$D$8-SUM($AC105:$AL105))),2))</f>
        <v/>
      </c>
      <c r="AN105" s="12">
        <f>IF($B105="","",ROUND(MIN(J104+T105-AD105,MAX(0,Deudas!$D$8-SUM($AC105:$AL105)-SUM($AM105:AM105))),2))</f>
        <v/>
      </c>
      <c r="AO105" s="12">
        <f>IF($B105="","",ROUND(MIN(K104+U105-AE105,MAX(0,Deudas!$D$8-SUM($AC105:$AL105)-SUM($AM105:AN105))),2))</f>
        <v/>
      </c>
      <c r="AP105" s="12">
        <f>IF($B105="","",ROUND(MIN(L104+V105-AF105,MAX(0,Deudas!$D$8-SUM($AC105:$AL105)-SUM($AM105:AO105))),2))</f>
        <v/>
      </c>
      <c r="AQ105" s="12">
        <f>IF($B105="","",ROUND(MIN(M104+W105-AG105,MAX(0,Deudas!$D$8-SUM($AC105:$AL105)-SUM($AM105:AP105))),2))</f>
        <v/>
      </c>
      <c r="AR105" s="12">
        <f>IF($B105="","",ROUND(MIN(N104+X105-AH105,MAX(0,Deudas!$D$8-SUM($AC105:$AL105)-SUM($AM105:AQ105))),2))</f>
        <v/>
      </c>
      <c r="AS105" s="12">
        <f>IF($B105="","",ROUND(MIN(O104+Y105-AI105,MAX(0,Deudas!$D$8-SUM($AC105:$AL105)-SUM($AM105:AR105))),2))</f>
        <v/>
      </c>
      <c r="AT105" s="12">
        <f>IF($B105="","",ROUND(MIN(P104+Z105-AJ105,MAX(0,Deudas!$D$8-SUM($AC105:$AL105)-SUM($AM105:AS105))),2))</f>
        <v/>
      </c>
      <c r="AU105" s="12">
        <f>IF($B105="","",ROUND(MIN(Q104+AA105-AK105,MAX(0,Deudas!$D$8-SUM($AC105:$AL105)-SUM($AM105:AT105))),2))</f>
        <v/>
      </c>
      <c r="AV105" s="12">
        <f>IF($B105="","",ROUND(MIN(R104+AB105-AL105,MAX(0,Deudas!$D$8-SUM($AC105:$AL105)-SUM($AM105:AU105))),2))</f>
        <v/>
      </c>
    </row>
    <row r="106">
      <c r="B106" s="15">
        <f>IF(B105="","",IF(G105&gt;0.004,B105+1,""))</f>
        <v/>
      </c>
      <c r="C106" s="14">
        <f>IF($B106="","",EDATE(Deudas!$D$7,$B106))</f>
        <v/>
      </c>
      <c r="D106" s="12">
        <f>IF($B106="","",SUM($AC106:$AV106))</f>
        <v/>
      </c>
      <c r="E106" s="12">
        <f>IF($B106="","",SUM($S106:$AB106))</f>
        <v/>
      </c>
      <c r="F106" s="12">
        <f>IF($B106="","",D106-E106)</f>
        <v/>
      </c>
      <c r="G106" s="20">
        <f>IF($B106="","",SUM($I106:$R106))</f>
        <v/>
      </c>
      <c r="I106" s="12">
        <f>IF($B106="","",ROUND(I105+S106-AC106-AM106,2))</f>
        <v/>
      </c>
      <c r="J106" s="12">
        <f>IF($B106="","",ROUND(J105+T106-AD106-AN106,2))</f>
        <v/>
      </c>
      <c r="K106" s="12">
        <f>IF($B106="","",ROUND(K105+U106-AE106-AO106,2))</f>
        <v/>
      </c>
      <c r="L106" s="12">
        <f>IF($B106="","",ROUND(L105+V106-AF106-AP106,2))</f>
        <v/>
      </c>
      <c r="M106" s="12">
        <f>IF($B106="","",ROUND(M105+W106-AG106-AQ106,2))</f>
        <v/>
      </c>
      <c r="N106" s="12">
        <f>IF($B106="","",ROUND(N105+X106-AH106-AR106,2))</f>
        <v/>
      </c>
      <c r="O106" s="12">
        <f>IF($B106="","",ROUND(O105+Y106-AI106-AS106,2))</f>
        <v/>
      </c>
      <c r="P106" s="12">
        <f>IF($B106="","",ROUND(P105+Z106-AJ106-AT106,2))</f>
        <v/>
      </c>
      <c r="Q106" s="12">
        <f>IF($B106="","",ROUND(Q105+AA106-AK106-AU106,2))</f>
        <v/>
      </c>
      <c r="R106" s="12">
        <f>IF($B106="","",ROUND(R105+AB106-AL106-AV106,2))</f>
        <v/>
      </c>
      <c r="S106" s="12">
        <f>IF($B106="","",ROUND(I105*I$7,2))</f>
        <v/>
      </c>
      <c r="T106" s="12">
        <f>IF($B106="","",ROUND(J105*J$7,2))</f>
        <v/>
      </c>
      <c r="U106" s="12">
        <f>IF($B106="","",ROUND(K105*K$7,2))</f>
        <v/>
      </c>
      <c r="V106" s="12">
        <f>IF($B106="","",ROUND(L105*L$7,2))</f>
        <v/>
      </c>
      <c r="W106" s="12">
        <f>IF($B106="","",ROUND(M105*M$7,2))</f>
        <v/>
      </c>
      <c r="X106" s="12">
        <f>IF($B106="","",ROUND(N105*N$7,2))</f>
        <v/>
      </c>
      <c r="Y106" s="12">
        <f>IF($B106="","",ROUND(O105*O$7,2))</f>
        <v/>
      </c>
      <c r="Z106" s="12">
        <f>IF($B106="","",ROUND(P105*P$7,2))</f>
        <v/>
      </c>
      <c r="AA106" s="12">
        <f>IF($B106="","",ROUND(Q105*Q$7,2))</f>
        <v/>
      </c>
      <c r="AB106" s="12">
        <f>IF($B106="","",ROUND(R105*R$7,2))</f>
        <v/>
      </c>
      <c r="AC106" s="12">
        <f>IF($B106="","",MIN(I$8,I105+S106))</f>
        <v/>
      </c>
      <c r="AD106" s="12">
        <f>IF($B106="","",MIN(J$8,J105+T106))</f>
        <v/>
      </c>
      <c r="AE106" s="12">
        <f>IF($B106="","",MIN(K$8,K105+U106))</f>
        <v/>
      </c>
      <c r="AF106" s="12">
        <f>IF($B106="","",MIN(L$8,L105+V106))</f>
        <v/>
      </c>
      <c r="AG106" s="12">
        <f>IF($B106="","",MIN(M$8,M105+W106))</f>
        <v/>
      </c>
      <c r="AH106" s="12">
        <f>IF($B106="","",MIN(N$8,N105+X106))</f>
        <v/>
      </c>
      <c r="AI106" s="12">
        <f>IF($B106="","",MIN(O$8,O105+Y106))</f>
        <v/>
      </c>
      <c r="AJ106" s="12">
        <f>IF($B106="","",MIN(P$8,P105+Z106))</f>
        <v/>
      </c>
      <c r="AK106" s="12">
        <f>IF($B106="","",MIN(Q$8,Q105+AA106))</f>
        <v/>
      </c>
      <c r="AL106" s="12">
        <f>IF($B106="","",MIN(R$8,R105+AB106))</f>
        <v/>
      </c>
      <c r="AM106" s="12">
        <f>IF($B106="","",ROUND(MIN(I105+S106-AC106,MAX(0,Deudas!$D$8-SUM($AC106:$AL106))),2))</f>
        <v/>
      </c>
      <c r="AN106" s="12">
        <f>IF($B106="","",ROUND(MIN(J105+T106-AD106,MAX(0,Deudas!$D$8-SUM($AC106:$AL106)-SUM($AM106:AM106))),2))</f>
        <v/>
      </c>
      <c r="AO106" s="12">
        <f>IF($B106="","",ROUND(MIN(K105+U106-AE106,MAX(0,Deudas!$D$8-SUM($AC106:$AL106)-SUM($AM106:AN106))),2))</f>
        <v/>
      </c>
      <c r="AP106" s="12">
        <f>IF($B106="","",ROUND(MIN(L105+V106-AF106,MAX(0,Deudas!$D$8-SUM($AC106:$AL106)-SUM($AM106:AO106))),2))</f>
        <v/>
      </c>
      <c r="AQ106" s="12">
        <f>IF($B106="","",ROUND(MIN(M105+W106-AG106,MAX(0,Deudas!$D$8-SUM($AC106:$AL106)-SUM($AM106:AP106))),2))</f>
        <v/>
      </c>
      <c r="AR106" s="12">
        <f>IF($B106="","",ROUND(MIN(N105+X106-AH106,MAX(0,Deudas!$D$8-SUM($AC106:$AL106)-SUM($AM106:AQ106))),2))</f>
        <v/>
      </c>
      <c r="AS106" s="12">
        <f>IF($B106="","",ROUND(MIN(O105+Y106-AI106,MAX(0,Deudas!$D$8-SUM($AC106:$AL106)-SUM($AM106:AR106))),2))</f>
        <v/>
      </c>
      <c r="AT106" s="12">
        <f>IF($B106="","",ROUND(MIN(P105+Z106-AJ106,MAX(0,Deudas!$D$8-SUM($AC106:$AL106)-SUM($AM106:AS106))),2))</f>
        <v/>
      </c>
      <c r="AU106" s="12">
        <f>IF($B106="","",ROUND(MIN(Q105+AA106-AK106,MAX(0,Deudas!$D$8-SUM($AC106:$AL106)-SUM($AM106:AT106))),2))</f>
        <v/>
      </c>
      <c r="AV106" s="12">
        <f>IF($B106="","",ROUND(MIN(R105+AB106-AL106,MAX(0,Deudas!$D$8-SUM($AC106:$AL106)-SUM($AM106:AU106))),2))</f>
        <v/>
      </c>
    </row>
    <row r="107">
      <c r="B107" s="15">
        <f>IF(B106="","",IF(G106&gt;0.004,B106+1,""))</f>
        <v/>
      </c>
      <c r="C107" s="14">
        <f>IF($B107="","",EDATE(Deudas!$D$7,$B107))</f>
        <v/>
      </c>
      <c r="D107" s="12">
        <f>IF($B107="","",SUM($AC107:$AV107))</f>
        <v/>
      </c>
      <c r="E107" s="12">
        <f>IF($B107="","",SUM($S107:$AB107))</f>
        <v/>
      </c>
      <c r="F107" s="12">
        <f>IF($B107="","",D107-E107)</f>
        <v/>
      </c>
      <c r="G107" s="20">
        <f>IF($B107="","",SUM($I107:$R107))</f>
        <v/>
      </c>
      <c r="I107" s="12">
        <f>IF($B107="","",ROUND(I106+S107-AC107-AM107,2))</f>
        <v/>
      </c>
      <c r="J107" s="12">
        <f>IF($B107="","",ROUND(J106+T107-AD107-AN107,2))</f>
        <v/>
      </c>
      <c r="K107" s="12">
        <f>IF($B107="","",ROUND(K106+U107-AE107-AO107,2))</f>
        <v/>
      </c>
      <c r="L107" s="12">
        <f>IF($B107="","",ROUND(L106+V107-AF107-AP107,2))</f>
        <v/>
      </c>
      <c r="M107" s="12">
        <f>IF($B107="","",ROUND(M106+W107-AG107-AQ107,2))</f>
        <v/>
      </c>
      <c r="N107" s="12">
        <f>IF($B107="","",ROUND(N106+X107-AH107-AR107,2))</f>
        <v/>
      </c>
      <c r="O107" s="12">
        <f>IF($B107="","",ROUND(O106+Y107-AI107-AS107,2))</f>
        <v/>
      </c>
      <c r="P107" s="12">
        <f>IF($B107="","",ROUND(P106+Z107-AJ107-AT107,2))</f>
        <v/>
      </c>
      <c r="Q107" s="12">
        <f>IF($B107="","",ROUND(Q106+AA107-AK107-AU107,2))</f>
        <v/>
      </c>
      <c r="R107" s="12">
        <f>IF($B107="","",ROUND(R106+AB107-AL107-AV107,2))</f>
        <v/>
      </c>
      <c r="S107" s="12">
        <f>IF($B107="","",ROUND(I106*I$7,2))</f>
        <v/>
      </c>
      <c r="T107" s="12">
        <f>IF($B107="","",ROUND(J106*J$7,2))</f>
        <v/>
      </c>
      <c r="U107" s="12">
        <f>IF($B107="","",ROUND(K106*K$7,2))</f>
        <v/>
      </c>
      <c r="V107" s="12">
        <f>IF($B107="","",ROUND(L106*L$7,2))</f>
        <v/>
      </c>
      <c r="W107" s="12">
        <f>IF($B107="","",ROUND(M106*M$7,2))</f>
        <v/>
      </c>
      <c r="X107" s="12">
        <f>IF($B107="","",ROUND(N106*N$7,2))</f>
        <v/>
      </c>
      <c r="Y107" s="12">
        <f>IF($B107="","",ROUND(O106*O$7,2))</f>
        <v/>
      </c>
      <c r="Z107" s="12">
        <f>IF($B107="","",ROUND(P106*P$7,2))</f>
        <v/>
      </c>
      <c r="AA107" s="12">
        <f>IF($B107="","",ROUND(Q106*Q$7,2))</f>
        <v/>
      </c>
      <c r="AB107" s="12">
        <f>IF($B107="","",ROUND(R106*R$7,2))</f>
        <v/>
      </c>
      <c r="AC107" s="12">
        <f>IF($B107="","",MIN(I$8,I106+S107))</f>
        <v/>
      </c>
      <c r="AD107" s="12">
        <f>IF($B107="","",MIN(J$8,J106+T107))</f>
        <v/>
      </c>
      <c r="AE107" s="12">
        <f>IF($B107="","",MIN(K$8,K106+U107))</f>
        <v/>
      </c>
      <c r="AF107" s="12">
        <f>IF($B107="","",MIN(L$8,L106+V107))</f>
        <v/>
      </c>
      <c r="AG107" s="12">
        <f>IF($B107="","",MIN(M$8,M106+W107))</f>
        <v/>
      </c>
      <c r="AH107" s="12">
        <f>IF($B107="","",MIN(N$8,N106+X107))</f>
        <v/>
      </c>
      <c r="AI107" s="12">
        <f>IF($B107="","",MIN(O$8,O106+Y107))</f>
        <v/>
      </c>
      <c r="AJ107" s="12">
        <f>IF($B107="","",MIN(P$8,P106+Z107))</f>
        <v/>
      </c>
      <c r="AK107" s="12">
        <f>IF($B107="","",MIN(Q$8,Q106+AA107))</f>
        <v/>
      </c>
      <c r="AL107" s="12">
        <f>IF($B107="","",MIN(R$8,R106+AB107))</f>
        <v/>
      </c>
      <c r="AM107" s="12">
        <f>IF($B107="","",ROUND(MIN(I106+S107-AC107,MAX(0,Deudas!$D$8-SUM($AC107:$AL107))),2))</f>
        <v/>
      </c>
      <c r="AN107" s="12">
        <f>IF($B107="","",ROUND(MIN(J106+T107-AD107,MAX(0,Deudas!$D$8-SUM($AC107:$AL107)-SUM($AM107:AM107))),2))</f>
        <v/>
      </c>
      <c r="AO107" s="12">
        <f>IF($B107="","",ROUND(MIN(K106+U107-AE107,MAX(0,Deudas!$D$8-SUM($AC107:$AL107)-SUM($AM107:AN107))),2))</f>
        <v/>
      </c>
      <c r="AP107" s="12">
        <f>IF($B107="","",ROUND(MIN(L106+V107-AF107,MAX(0,Deudas!$D$8-SUM($AC107:$AL107)-SUM($AM107:AO107))),2))</f>
        <v/>
      </c>
      <c r="AQ107" s="12">
        <f>IF($B107="","",ROUND(MIN(M106+W107-AG107,MAX(0,Deudas!$D$8-SUM($AC107:$AL107)-SUM($AM107:AP107))),2))</f>
        <v/>
      </c>
      <c r="AR107" s="12">
        <f>IF($B107="","",ROUND(MIN(N106+X107-AH107,MAX(0,Deudas!$D$8-SUM($AC107:$AL107)-SUM($AM107:AQ107))),2))</f>
        <v/>
      </c>
      <c r="AS107" s="12">
        <f>IF($B107="","",ROUND(MIN(O106+Y107-AI107,MAX(0,Deudas!$D$8-SUM($AC107:$AL107)-SUM($AM107:AR107))),2))</f>
        <v/>
      </c>
      <c r="AT107" s="12">
        <f>IF($B107="","",ROUND(MIN(P106+Z107-AJ107,MAX(0,Deudas!$D$8-SUM($AC107:$AL107)-SUM($AM107:AS107))),2))</f>
        <v/>
      </c>
      <c r="AU107" s="12">
        <f>IF($B107="","",ROUND(MIN(Q106+AA107-AK107,MAX(0,Deudas!$D$8-SUM($AC107:$AL107)-SUM($AM107:AT107))),2))</f>
        <v/>
      </c>
      <c r="AV107" s="12">
        <f>IF($B107="","",ROUND(MIN(R106+AB107-AL107,MAX(0,Deudas!$D$8-SUM($AC107:$AL107)-SUM($AM107:AU107))),2))</f>
        <v/>
      </c>
    </row>
    <row r="108">
      <c r="B108" s="15">
        <f>IF(B107="","",IF(G107&gt;0.004,B107+1,""))</f>
        <v/>
      </c>
      <c r="C108" s="14">
        <f>IF($B108="","",EDATE(Deudas!$D$7,$B108))</f>
        <v/>
      </c>
      <c r="D108" s="12">
        <f>IF($B108="","",SUM($AC108:$AV108))</f>
        <v/>
      </c>
      <c r="E108" s="12">
        <f>IF($B108="","",SUM($S108:$AB108))</f>
        <v/>
      </c>
      <c r="F108" s="12">
        <f>IF($B108="","",D108-E108)</f>
        <v/>
      </c>
      <c r="G108" s="20">
        <f>IF($B108="","",SUM($I108:$R108))</f>
        <v/>
      </c>
      <c r="I108" s="12">
        <f>IF($B108="","",ROUND(I107+S108-AC108-AM108,2))</f>
        <v/>
      </c>
      <c r="J108" s="12">
        <f>IF($B108="","",ROUND(J107+T108-AD108-AN108,2))</f>
        <v/>
      </c>
      <c r="K108" s="12">
        <f>IF($B108="","",ROUND(K107+U108-AE108-AO108,2))</f>
        <v/>
      </c>
      <c r="L108" s="12">
        <f>IF($B108="","",ROUND(L107+V108-AF108-AP108,2))</f>
        <v/>
      </c>
      <c r="M108" s="12">
        <f>IF($B108="","",ROUND(M107+W108-AG108-AQ108,2))</f>
        <v/>
      </c>
      <c r="N108" s="12">
        <f>IF($B108="","",ROUND(N107+X108-AH108-AR108,2))</f>
        <v/>
      </c>
      <c r="O108" s="12">
        <f>IF($B108="","",ROUND(O107+Y108-AI108-AS108,2))</f>
        <v/>
      </c>
      <c r="P108" s="12">
        <f>IF($B108="","",ROUND(P107+Z108-AJ108-AT108,2))</f>
        <v/>
      </c>
      <c r="Q108" s="12">
        <f>IF($B108="","",ROUND(Q107+AA108-AK108-AU108,2))</f>
        <v/>
      </c>
      <c r="R108" s="12">
        <f>IF($B108="","",ROUND(R107+AB108-AL108-AV108,2))</f>
        <v/>
      </c>
      <c r="S108" s="12">
        <f>IF($B108="","",ROUND(I107*I$7,2))</f>
        <v/>
      </c>
      <c r="T108" s="12">
        <f>IF($B108="","",ROUND(J107*J$7,2))</f>
        <v/>
      </c>
      <c r="U108" s="12">
        <f>IF($B108="","",ROUND(K107*K$7,2))</f>
        <v/>
      </c>
      <c r="V108" s="12">
        <f>IF($B108="","",ROUND(L107*L$7,2))</f>
        <v/>
      </c>
      <c r="W108" s="12">
        <f>IF($B108="","",ROUND(M107*M$7,2))</f>
        <v/>
      </c>
      <c r="X108" s="12">
        <f>IF($B108="","",ROUND(N107*N$7,2))</f>
        <v/>
      </c>
      <c r="Y108" s="12">
        <f>IF($B108="","",ROUND(O107*O$7,2))</f>
        <v/>
      </c>
      <c r="Z108" s="12">
        <f>IF($B108="","",ROUND(P107*P$7,2))</f>
        <v/>
      </c>
      <c r="AA108" s="12">
        <f>IF($B108="","",ROUND(Q107*Q$7,2))</f>
        <v/>
      </c>
      <c r="AB108" s="12">
        <f>IF($B108="","",ROUND(R107*R$7,2))</f>
        <v/>
      </c>
      <c r="AC108" s="12">
        <f>IF($B108="","",MIN(I$8,I107+S108))</f>
        <v/>
      </c>
      <c r="AD108" s="12">
        <f>IF($B108="","",MIN(J$8,J107+T108))</f>
        <v/>
      </c>
      <c r="AE108" s="12">
        <f>IF($B108="","",MIN(K$8,K107+U108))</f>
        <v/>
      </c>
      <c r="AF108" s="12">
        <f>IF($B108="","",MIN(L$8,L107+V108))</f>
        <v/>
      </c>
      <c r="AG108" s="12">
        <f>IF($B108="","",MIN(M$8,M107+W108))</f>
        <v/>
      </c>
      <c r="AH108" s="12">
        <f>IF($B108="","",MIN(N$8,N107+X108))</f>
        <v/>
      </c>
      <c r="AI108" s="12">
        <f>IF($B108="","",MIN(O$8,O107+Y108))</f>
        <v/>
      </c>
      <c r="AJ108" s="12">
        <f>IF($B108="","",MIN(P$8,P107+Z108))</f>
        <v/>
      </c>
      <c r="AK108" s="12">
        <f>IF($B108="","",MIN(Q$8,Q107+AA108))</f>
        <v/>
      </c>
      <c r="AL108" s="12">
        <f>IF($B108="","",MIN(R$8,R107+AB108))</f>
        <v/>
      </c>
      <c r="AM108" s="12">
        <f>IF($B108="","",ROUND(MIN(I107+S108-AC108,MAX(0,Deudas!$D$8-SUM($AC108:$AL108))),2))</f>
        <v/>
      </c>
      <c r="AN108" s="12">
        <f>IF($B108="","",ROUND(MIN(J107+T108-AD108,MAX(0,Deudas!$D$8-SUM($AC108:$AL108)-SUM($AM108:AM108))),2))</f>
        <v/>
      </c>
      <c r="AO108" s="12">
        <f>IF($B108="","",ROUND(MIN(K107+U108-AE108,MAX(0,Deudas!$D$8-SUM($AC108:$AL108)-SUM($AM108:AN108))),2))</f>
        <v/>
      </c>
      <c r="AP108" s="12">
        <f>IF($B108="","",ROUND(MIN(L107+V108-AF108,MAX(0,Deudas!$D$8-SUM($AC108:$AL108)-SUM($AM108:AO108))),2))</f>
        <v/>
      </c>
      <c r="AQ108" s="12">
        <f>IF($B108="","",ROUND(MIN(M107+W108-AG108,MAX(0,Deudas!$D$8-SUM($AC108:$AL108)-SUM($AM108:AP108))),2))</f>
        <v/>
      </c>
      <c r="AR108" s="12">
        <f>IF($B108="","",ROUND(MIN(N107+X108-AH108,MAX(0,Deudas!$D$8-SUM($AC108:$AL108)-SUM($AM108:AQ108))),2))</f>
        <v/>
      </c>
      <c r="AS108" s="12">
        <f>IF($B108="","",ROUND(MIN(O107+Y108-AI108,MAX(0,Deudas!$D$8-SUM($AC108:$AL108)-SUM($AM108:AR108))),2))</f>
        <v/>
      </c>
      <c r="AT108" s="12">
        <f>IF($B108="","",ROUND(MIN(P107+Z108-AJ108,MAX(0,Deudas!$D$8-SUM($AC108:$AL108)-SUM($AM108:AS108))),2))</f>
        <v/>
      </c>
      <c r="AU108" s="12">
        <f>IF($B108="","",ROUND(MIN(Q107+AA108-AK108,MAX(0,Deudas!$D$8-SUM($AC108:$AL108)-SUM($AM108:AT108))),2))</f>
        <v/>
      </c>
      <c r="AV108" s="12">
        <f>IF($B108="","",ROUND(MIN(R107+AB108-AL108,MAX(0,Deudas!$D$8-SUM($AC108:$AL108)-SUM($AM108:AU108))),2))</f>
        <v/>
      </c>
    </row>
    <row r="109">
      <c r="B109" s="15">
        <f>IF(B108="","",IF(G108&gt;0.004,B108+1,""))</f>
        <v/>
      </c>
      <c r="C109" s="14">
        <f>IF($B109="","",EDATE(Deudas!$D$7,$B109))</f>
        <v/>
      </c>
      <c r="D109" s="12">
        <f>IF($B109="","",SUM($AC109:$AV109))</f>
        <v/>
      </c>
      <c r="E109" s="12">
        <f>IF($B109="","",SUM($S109:$AB109))</f>
        <v/>
      </c>
      <c r="F109" s="12">
        <f>IF($B109="","",D109-E109)</f>
        <v/>
      </c>
      <c r="G109" s="20">
        <f>IF($B109="","",SUM($I109:$R109))</f>
        <v/>
      </c>
      <c r="I109" s="12">
        <f>IF($B109="","",ROUND(I108+S109-AC109-AM109,2))</f>
        <v/>
      </c>
      <c r="J109" s="12">
        <f>IF($B109="","",ROUND(J108+T109-AD109-AN109,2))</f>
        <v/>
      </c>
      <c r="K109" s="12">
        <f>IF($B109="","",ROUND(K108+U109-AE109-AO109,2))</f>
        <v/>
      </c>
      <c r="L109" s="12">
        <f>IF($B109="","",ROUND(L108+V109-AF109-AP109,2))</f>
        <v/>
      </c>
      <c r="M109" s="12">
        <f>IF($B109="","",ROUND(M108+W109-AG109-AQ109,2))</f>
        <v/>
      </c>
      <c r="N109" s="12">
        <f>IF($B109="","",ROUND(N108+X109-AH109-AR109,2))</f>
        <v/>
      </c>
      <c r="O109" s="12">
        <f>IF($B109="","",ROUND(O108+Y109-AI109-AS109,2))</f>
        <v/>
      </c>
      <c r="P109" s="12">
        <f>IF($B109="","",ROUND(P108+Z109-AJ109-AT109,2))</f>
        <v/>
      </c>
      <c r="Q109" s="12">
        <f>IF($B109="","",ROUND(Q108+AA109-AK109-AU109,2))</f>
        <v/>
      </c>
      <c r="R109" s="12">
        <f>IF($B109="","",ROUND(R108+AB109-AL109-AV109,2))</f>
        <v/>
      </c>
      <c r="S109" s="12">
        <f>IF($B109="","",ROUND(I108*I$7,2))</f>
        <v/>
      </c>
      <c r="T109" s="12">
        <f>IF($B109="","",ROUND(J108*J$7,2))</f>
        <v/>
      </c>
      <c r="U109" s="12">
        <f>IF($B109="","",ROUND(K108*K$7,2))</f>
        <v/>
      </c>
      <c r="V109" s="12">
        <f>IF($B109="","",ROUND(L108*L$7,2))</f>
        <v/>
      </c>
      <c r="W109" s="12">
        <f>IF($B109="","",ROUND(M108*M$7,2))</f>
        <v/>
      </c>
      <c r="X109" s="12">
        <f>IF($B109="","",ROUND(N108*N$7,2))</f>
        <v/>
      </c>
      <c r="Y109" s="12">
        <f>IF($B109="","",ROUND(O108*O$7,2))</f>
        <v/>
      </c>
      <c r="Z109" s="12">
        <f>IF($B109="","",ROUND(P108*P$7,2))</f>
        <v/>
      </c>
      <c r="AA109" s="12">
        <f>IF($B109="","",ROUND(Q108*Q$7,2))</f>
        <v/>
      </c>
      <c r="AB109" s="12">
        <f>IF($B109="","",ROUND(R108*R$7,2))</f>
        <v/>
      </c>
      <c r="AC109" s="12">
        <f>IF($B109="","",MIN(I$8,I108+S109))</f>
        <v/>
      </c>
      <c r="AD109" s="12">
        <f>IF($B109="","",MIN(J$8,J108+T109))</f>
        <v/>
      </c>
      <c r="AE109" s="12">
        <f>IF($B109="","",MIN(K$8,K108+U109))</f>
        <v/>
      </c>
      <c r="AF109" s="12">
        <f>IF($B109="","",MIN(L$8,L108+V109))</f>
        <v/>
      </c>
      <c r="AG109" s="12">
        <f>IF($B109="","",MIN(M$8,M108+W109))</f>
        <v/>
      </c>
      <c r="AH109" s="12">
        <f>IF($B109="","",MIN(N$8,N108+X109))</f>
        <v/>
      </c>
      <c r="AI109" s="12">
        <f>IF($B109="","",MIN(O$8,O108+Y109))</f>
        <v/>
      </c>
      <c r="AJ109" s="12">
        <f>IF($B109="","",MIN(P$8,P108+Z109))</f>
        <v/>
      </c>
      <c r="AK109" s="12">
        <f>IF($B109="","",MIN(Q$8,Q108+AA109))</f>
        <v/>
      </c>
      <c r="AL109" s="12">
        <f>IF($B109="","",MIN(R$8,R108+AB109))</f>
        <v/>
      </c>
      <c r="AM109" s="12">
        <f>IF($B109="","",ROUND(MIN(I108+S109-AC109,MAX(0,Deudas!$D$8-SUM($AC109:$AL109))),2))</f>
        <v/>
      </c>
      <c r="AN109" s="12">
        <f>IF($B109="","",ROUND(MIN(J108+T109-AD109,MAX(0,Deudas!$D$8-SUM($AC109:$AL109)-SUM($AM109:AM109))),2))</f>
        <v/>
      </c>
      <c r="AO109" s="12">
        <f>IF($B109="","",ROUND(MIN(K108+U109-AE109,MAX(0,Deudas!$D$8-SUM($AC109:$AL109)-SUM($AM109:AN109))),2))</f>
        <v/>
      </c>
      <c r="AP109" s="12">
        <f>IF($B109="","",ROUND(MIN(L108+V109-AF109,MAX(0,Deudas!$D$8-SUM($AC109:$AL109)-SUM($AM109:AO109))),2))</f>
        <v/>
      </c>
      <c r="AQ109" s="12">
        <f>IF($B109="","",ROUND(MIN(M108+W109-AG109,MAX(0,Deudas!$D$8-SUM($AC109:$AL109)-SUM($AM109:AP109))),2))</f>
        <v/>
      </c>
      <c r="AR109" s="12">
        <f>IF($B109="","",ROUND(MIN(N108+X109-AH109,MAX(0,Deudas!$D$8-SUM($AC109:$AL109)-SUM($AM109:AQ109))),2))</f>
        <v/>
      </c>
      <c r="AS109" s="12">
        <f>IF($B109="","",ROUND(MIN(O108+Y109-AI109,MAX(0,Deudas!$D$8-SUM($AC109:$AL109)-SUM($AM109:AR109))),2))</f>
        <v/>
      </c>
      <c r="AT109" s="12">
        <f>IF($B109="","",ROUND(MIN(P108+Z109-AJ109,MAX(0,Deudas!$D$8-SUM($AC109:$AL109)-SUM($AM109:AS109))),2))</f>
        <v/>
      </c>
      <c r="AU109" s="12">
        <f>IF($B109="","",ROUND(MIN(Q108+AA109-AK109,MAX(0,Deudas!$D$8-SUM($AC109:$AL109)-SUM($AM109:AT109))),2))</f>
        <v/>
      </c>
      <c r="AV109" s="12">
        <f>IF($B109="","",ROUND(MIN(R108+AB109-AL109,MAX(0,Deudas!$D$8-SUM($AC109:$AL109)-SUM($AM109:AU109))),2))</f>
        <v/>
      </c>
    </row>
    <row r="110">
      <c r="B110" s="15">
        <f>IF(B109="","",IF(G109&gt;0.004,B109+1,""))</f>
        <v/>
      </c>
      <c r="C110" s="14">
        <f>IF($B110="","",EDATE(Deudas!$D$7,$B110))</f>
        <v/>
      </c>
      <c r="D110" s="12">
        <f>IF($B110="","",SUM($AC110:$AV110))</f>
        <v/>
      </c>
      <c r="E110" s="12">
        <f>IF($B110="","",SUM($S110:$AB110))</f>
        <v/>
      </c>
      <c r="F110" s="12">
        <f>IF($B110="","",D110-E110)</f>
        <v/>
      </c>
      <c r="G110" s="20">
        <f>IF($B110="","",SUM($I110:$R110))</f>
        <v/>
      </c>
      <c r="I110" s="12">
        <f>IF($B110="","",ROUND(I109+S110-AC110-AM110,2))</f>
        <v/>
      </c>
      <c r="J110" s="12">
        <f>IF($B110="","",ROUND(J109+T110-AD110-AN110,2))</f>
        <v/>
      </c>
      <c r="K110" s="12">
        <f>IF($B110="","",ROUND(K109+U110-AE110-AO110,2))</f>
        <v/>
      </c>
      <c r="L110" s="12">
        <f>IF($B110="","",ROUND(L109+V110-AF110-AP110,2))</f>
        <v/>
      </c>
      <c r="M110" s="12">
        <f>IF($B110="","",ROUND(M109+W110-AG110-AQ110,2))</f>
        <v/>
      </c>
      <c r="N110" s="12">
        <f>IF($B110="","",ROUND(N109+X110-AH110-AR110,2))</f>
        <v/>
      </c>
      <c r="O110" s="12">
        <f>IF($B110="","",ROUND(O109+Y110-AI110-AS110,2))</f>
        <v/>
      </c>
      <c r="P110" s="12">
        <f>IF($B110="","",ROUND(P109+Z110-AJ110-AT110,2))</f>
        <v/>
      </c>
      <c r="Q110" s="12">
        <f>IF($B110="","",ROUND(Q109+AA110-AK110-AU110,2))</f>
        <v/>
      </c>
      <c r="R110" s="12">
        <f>IF($B110="","",ROUND(R109+AB110-AL110-AV110,2))</f>
        <v/>
      </c>
      <c r="S110" s="12">
        <f>IF($B110="","",ROUND(I109*I$7,2))</f>
        <v/>
      </c>
      <c r="T110" s="12">
        <f>IF($B110="","",ROUND(J109*J$7,2))</f>
        <v/>
      </c>
      <c r="U110" s="12">
        <f>IF($B110="","",ROUND(K109*K$7,2))</f>
        <v/>
      </c>
      <c r="V110" s="12">
        <f>IF($B110="","",ROUND(L109*L$7,2))</f>
        <v/>
      </c>
      <c r="W110" s="12">
        <f>IF($B110="","",ROUND(M109*M$7,2))</f>
        <v/>
      </c>
      <c r="X110" s="12">
        <f>IF($B110="","",ROUND(N109*N$7,2))</f>
        <v/>
      </c>
      <c r="Y110" s="12">
        <f>IF($B110="","",ROUND(O109*O$7,2))</f>
        <v/>
      </c>
      <c r="Z110" s="12">
        <f>IF($B110="","",ROUND(P109*P$7,2))</f>
        <v/>
      </c>
      <c r="AA110" s="12">
        <f>IF($B110="","",ROUND(Q109*Q$7,2))</f>
        <v/>
      </c>
      <c r="AB110" s="12">
        <f>IF($B110="","",ROUND(R109*R$7,2))</f>
        <v/>
      </c>
      <c r="AC110" s="12">
        <f>IF($B110="","",MIN(I$8,I109+S110))</f>
        <v/>
      </c>
      <c r="AD110" s="12">
        <f>IF($B110="","",MIN(J$8,J109+T110))</f>
        <v/>
      </c>
      <c r="AE110" s="12">
        <f>IF($B110="","",MIN(K$8,K109+U110))</f>
        <v/>
      </c>
      <c r="AF110" s="12">
        <f>IF($B110="","",MIN(L$8,L109+V110))</f>
        <v/>
      </c>
      <c r="AG110" s="12">
        <f>IF($B110="","",MIN(M$8,M109+W110))</f>
        <v/>
      </c>
      <c r="AH110" s="12">
        <f>IF($B110="","",MIN(N$8,N109+X110))</f>
        <v/>
      </c>
      <c r="AI110" s="12">
        <f>IF($B110="","",MIN(O$8,O109+Y110))</f>
        <v/>
      </c>
      <c r="AJ110" s="12">
        <f>IF($B110="","",MIN(P$8,P109+Z110))</f>
        <v/>
      </c>
      <c r="AK110" s="12">
        <f>IF($B110="","",MIN(Q$8,Q109+AA110))</f>
        <v/>
      </c>
      <c r="AL110" s="12">
        <f>IF($B110="","",MIN(R$8,R109+AB110))</f>
        <v/>
      </c>
      <c r="AM110" s="12">
        <f>IF($B110="","",ROUND(MIN(I109+S110-AC110,MAX(0,Deudas!$D$8-SUM($AC110:$AL110))),2))</f>
        <v/>
      </c>
      <c r="AN110" s="12">
        <f>IF($B110="","",ROUND(MIN(J109+T110-AD110,MAX(0,Deudas!$D$8-SUM($AC110:$AL110)-SUM($AM110:AM110))),2))</f>
        <v/>
      </c>
      <c r="AO110" s="12">
        <f>IF($B110="","",ROUND(MIN(K109+U110-AE110,MAX(0,Deudas!$D$8-SUM($AC110:$AL110)-SUM($AM110:AN110))),2))</f>
        <v/>
      </c>
      <c r="AP110" s="12">
        <f>IF($B110="","",ROUND(MIN(L109+V110-AF110,MAX(0,Deudas!$D$8-SUM($AC110:$AL110)-SUM($AM110:AO110))),2))</f>
        <v/>
      </c>
      <c r="AQ110" s="12">
        <f>IF($B110="","",ROUND(MIN(M109+W110-AG110,MAX(0,Deudas!$D$8-SUM($AC110:$AL110)-SUM($AM110:AP110))),2))</f>
        <v/>
      </c>
      <c r="AR110" s="12">
        <f>IF($B110="","",ROUND(MIN(N109+X110-AH110,MAX(0,Deudas!$D$8-SUM($AC110:$AL110)-SUM($AM110:AQ110))),2))</f>
        <v/>
      </c>
      <c r="AS110" s="12">
        <f>IF($B110="","",ROUND(MIN(O109+Y110-AI110,MAX(0,Deudas!$D$8-SUM($AC110:$AL110)-SUM($AM110:AR110))),2))</f>
        <v/>
      </c>
      <c r="AT110" s="12">
        <f>IF($B110="","",ROUND(MIN(P109+Z110-AJ110,MAX(0,Deudas!$D$8-SUM($AC110:$AL110)-SUM($AM110:AS110))),2))</f>
        <v/>
      </c>
      <c r="AU110" s="12">
        <f>IF($B110="","",ROUND(MIN(Q109+AA110-AK110,MAX(0,Deudas!$D$8-SUM($AC110:$AL110)-SUM($AM110:AT110))),2))</f>
        <v/>
      </c>
      <c r="AV110" s="12">
        <f>IF($B110="","",ROUND(MIN(R109+AB110-AL110,MAX(0,Deudas!$D$8-SUM($AC110:$AL110)-SUM($AM110:AU110))),2))</f>
        <v/>
      </c>
    </row>
    <row r="111">
      <c r="B111" s="15">
        <f>IF(B110="","",IF(G110&gt;0.004,B110+1,""))</f>
        <v/>
      </c>
      <c r="C111" s="14">
        <f>IF($B111="","",EDATE(Deudas!$D$7,$B111))</f>
        <v/>
      </c>
      <c r="D111" s="12">
        <f>IF($B111="","",SUM($AC111:$AV111))</f>
        <v/>
      </c>
      <c r="E111" s="12">
        <f>IF($B111="","",SUM($S111:$AB111))</f>
        <v/>
      </c>
      <c r="F111" s="12">
        <f>IF($B111="","",D111-E111)</f>
        <v/>
      </c>
      <c r="G111" s="20">
        <f>IF($B111="","",SUM($I111:$R111))</f>
        <v/>
      </c>
      <c r="I111" s="12">
        <f>IF($B111="","",ROUND(I110+S111-AC111-AM111,2))</f>
        <v/>
      </c>
      <c r="J111" s="12">
        <f>IF($B111="","",ROUND(J110+T111-AD111-AN111,2))</f>
        <v/>
      </c>
      <c r="K111" s="12">
        <f>IF($B111="","",ROUND(K110+U111-AE111-AO111,2))</f>
        <v/>
      </c>
      <c r="L111" s="12">
        <f>IF($B111="","",ROUND(L110+V111-AF111-AP111,2))</f>
        <v/>
      </c>
      <c r="M111" s="12">
        <f>IF($B111="","",ROUND(M110+W111-AG111-AQ111,2))</f>
        <v/>
      </c>
      <c r="N111" s="12">
        <f>IF($B111="","",ROUND(N110+X111-AH111-AR111,2))</f>
        <v/>
      </c>
      <c r="O111" s="12">
        <f>IF($B111="","",ROUND(O110+Y111-AI111-AS111,2))</f>
        <v/>
      </c>
      <c r="P111" s="12">
        <f>IF($B111="","",ROUND(P110+Z111-AJ111-AT111,2))</f>
        <v/>
      </c>
      <c r="Q111" s="12">
        <f>IF($B111="","",ROUND(Q110+AA111-AK111-AU111,2))</f>
        <v/>
      </c>
      <c r="R111" s="12">
        <f>IF($B111="","",ROUND(R110+AB111-AL111-AV111,2))</f>
        <v/>
      </c>
      <c r="S111" s="12">
        <f>IF($B111="","",ROUND(I110*I$7,2))</f>
        <v/>
      </c>
      <c r="T111" s="12">
        <f>IF($B111="","",ROUND(J110*J$7,2))</f>
        <v/>
      </c>
      <c r="U111" s="12">
        <f>IF($B111="","",ROUND(K110*K$7,2))</f>
        <v/>
      </c>
      <c r="V111" s="12">
        <f>IF($B111="","",ROUND(L110*L$7,2))</f>
        <v/>
      </c>
      <c r="W111" s="12">
        <f>IF($B111="","",ROUND(M110*M$7,2))</f>
        <v/>
      </c>
      <c r="X111" s="12">
        <f>IF($B111="","",ROUND(N110*N$7,2))</f>
        <v/>
      </c>
      <c r="Y111" s="12">
        <f>IF($B111="","",ROUND(O110*O$7,2))</f>
        <v/>
      </c>
      <c r="Z111" s="12">
        <f>IF($B111="","",ROUND(P110*P$7,2))</f>
        <v/>
      </c>
      <c r="AA111" s="12">
        <f>IF($B111="","",ROUND(Q110*Q$7,2))</f>
        <v/>
      </c>
      <c r="AB111" s="12">
        <f>IF($B111="","",ROUND(R110*R$7,2))</f>
        <v/>
      </c>
      <c r="AC111" s="12">
        <f>IF($B111="","",MIN(I$8,I110+S111))</f>
        <v/>
      </c>
      <c r="AD111" s="12">
        <f>IF($B111="","",MIN(J$8,J110+T111))</f>
        <v/>
      </c>
      <c r="AE111" s="12">
        <f>IF($B111="","",MIN(K$8,K110+U111))</f>
        <v/>
      </c>
      <c r="AF111" s="12">
        <f>IF($B111="","",MIN(L$8,L110+V111))</f>
        <v/>
      </c>
      <c r="AG111" s="12">
        <f>IF($B111="","",MIN(M$8,M110+W111))</f>
        <v/>
      </c>
      <c r="AH111" s="12">
        <f>IF($B111="","",MIN(N$8,N110+X111))</f>
        <v/>
      </c>
      <c r="AI111" s="12">
        <f>IF($B111="","",MIN(O$8,O110+Y111))</f>
        <v/>
      </c>
      <c r="AJ111" s="12">
        <f>IF($B111="","",MIN(P$8,P110+Z111))</f>
        <v/>
      </c>
      <c r="AK111" s="12">
        <f>IF($B111="","",MIN(Q$8,Q110+AA111))</f>
        <v/>
      </c>
      <c r="AL111" s="12">
        <f>IF($B111="","",MIN(R$8,R110+AB111))</f>
        <v/>
      </c>
      <c r="AM111" s="12">
        <f>IF($B111="","",ROUND(MIN(I110+S111-AC111,MAX(0,Deudas!$D$8-SUM($AC111:$AL111))),2))</f>
        <v/>
      </c>
      <c r="AN111" s="12">
        <f>IF($B111="","",ROUND(MIN(J110+T111-AD111,MAX(0,Deudas!$D$8-SUM($AC111:$AL111)-SUM($AM111:AM111))),2))</f>
        <v/>
      </c>
      <c r="AO111" s="12">
        <f>IF($B111="","",ROUND(MIN(K110+U111-AE111,MAX(0,Deudas!$D$8-SUM($AC111:$AL111)-SUM($AM111:AN111))),2))</f>
        <v/>
      </c>
      <c r="AP111" s="12">
        <f>IF($B111="","",ROUND(MIN(L110+V111-AF111,MAX(0,Deudas!$D$8-SUM($AC111:$AL111)-SUM($AM111:AO111))),2))</f>
        <v/>
      </c>
      <c r="AQ111" s="12">
        <f>IF($B111="","",ROUND(MIN(M110+W111-AG111,MAX(0,Deudas!$D$8-SUM($AC111:$AL111)-SUM($AM111:AP111))),2))</f>
        <v/>
      </c>
      <c r="AR111" s="12">
        <f>IF($B111="","",ROUND(MIN(N110+X111-AH111,MAX(0,Deudas!$D$8-SUM($AC111:$AL111)-SUM($AM111:AQ111))),2))</f>
        <v/>
      </c>
      <c r="AS111" s="12">
        <f>IF($B111="","",ROUND(MIN(O110+Y111-AI111,MAX(0,Deudas!$D$8-SUM($AC111:$AL111)-SUM($AM111:AR111))),2))</f>
        <v/>
      </c>
      <c r="AT111" s="12">
        <f>IF($B111="","",ROUND(MIN(P110+Z111-AJ111,MAX(0,Deudas!$D$8-SUM($AC111:$AL111)-SUM($AM111:AS111))),2))</f>
        <v/>
      </c>
      <c r="AU111" s="12">
        <f>IF($B111="","",ROUND(MIN(Q110+AA111-AK111,MAX(0,Deudas!$D$8-SUM($AC111:$AL111)-SUM($AM111:AT111))),2))</f>
        <v/>
      </c>
      <c r="AV111" s="12">
        <f>IF($B111="","",ROUND(MIN(R110+AB111-AL111,MAX(0,Deudas!$D$8-SUM($AC111:$AL111)-SUM($AM111:AU111))),2))</f>
        <v/>
      </c>
    </row>
    <row r="112">
      <c r="B112" s="15">
        <f>IF(B111="","",IF(G111&gt;0.004,B111+1,""))</f>
        <v/>
      </c>
      <c r="C112" s="14">
        <f>IF($B112="","",EDATE(Deudas!$D$7,$B112))</f>
        <v/>
      </c>
      <c r="D112" s="12">
        <f>IF($B112="","",SUM($AC112:$AV112))</f>
        <v/>
      </c>
      <c r="E112" s="12">
        <f>IF($B112="","",SUM($S112:$AB112))</f>
        <v/>
      </c>
      <c r="F112" s="12">
        <f>IF($B112="","",D112-E112)</f>
        <v/>
      </c>
      <c r="G112" s="20">
        <f>IF($B112="","",SUM($I112:$R112))</f>
        <v/>
      </c>
      <c r="I112" s="12">
        <f>IF($B112="","",ROUND(I111+S112-AC112-AM112,2))</f>
        <v/>
      </c>
      <c r="J112" s="12">
        <f>IF($B112="","",ROUND(J111+T112-AD112-AN112,2))</f>
        <v/>
      </c>
      <c r="K112" s="12">
        <f>IF($B112="","",ROUND(K111+U112-AE112-AO112,2))</f>
        <v/>
      </c>
      <c r="L112" s="12">
        <f>IF($B112="","",ROUND(L111+V112-AF112-AP112,2))</f>
        <v/>
      </c>
      <c r="M112" s="12">
        <f>IF($B112="","",ROUND(M111+W112-AG112-AQ112,2))</f>
        <v/>
      </c>
      <c r="N112" s="12">
        <f>IF($B112="","",ROUND(N111+X112-AH112-AR112,2))</f>
        <v/>
      </c>
      <c r="O112" s="12">
        <f>IF($B112="","",ROUND(O111+Y112-AI112-AS112,2))</f>
        <v/>
      </c>
      <c r="P112" s="12">
        <f>IF($B112="","",ROUND(P111+Z112-AJ112-AT112,2))</f>
        <v/>
      </c>
      <c r="Q112" s="12">
        <f>IF($B112="","",ROUND(Q111+AA112-AK112-AU112,2))</f>
        <v/>
      </c>
      <c r="R112" s="12">
        <f>IF($B112="","",ROUND(R111+AB112-AL112-AV112,2))</f>
        <v/>
      </c>
      <c r="S112" s="12">
        <f>IF($B112="","",ROUND(I111*I$7,2))</f>
        <v/>
      </c>
      <c r="T112" s="12">
        <f>IF($B112="","",ROUND(J111*J$7,2))</f>
        <v/>
      </c>
      <c r="U112" s="12">
        <f>IF($B112="","",ROUND(K111*K$7,2))</f>
        <v/>
      </c>
      <c r="V112" s="12">
        <f>IF($B112="","",ROUND(L111*L$7,2))</f>
        <v/>
      </c>
      <c r="W112" s="12">
        <f>IF($B112="","",ROUND(M111*M$7,2))</f>
        <v/>
      </c>
      <c r="X112" s="12">
        <f>IF($B112="","",ROUND(N111*N$7,2))</f>
        <v/>
      </c>
      <c r="Y112" s="12">
        <f>IF($B112="","",ROUND(O111*O$7,2))</f>
        <v/>
      </c>
      <c r="Z112" s="12">
        <f>IF($B112="","",ROUND(P111*P$7,2))</f>
        <v/>
      </c>
      <c r="AA112" s="12">
        <f>IF($B112="","",ROUND(Q111*Q$7,2))</f>
        <v/>
      </c>
      <c r="AB112" s="12">
        <f>IF($B112="","",ROUND(R111*R$7,2))</f>
        <v/>
      </c>
      <c r="AC112" s="12">
        <f>IF($B112="","",MIN(I$8,I111+S112))</f>
        <v/>
      </c>
      <c r="AD112" s="12">
        <f>IF($B112="","",MIN(J$8,J111+T112))</f>
        <v/>
      </c>
      <c r="AE112" s="12">
        <f>IF($B112="","",MIN(K$8,K111+U112))</f>
        <v/>
      </c>
      <c r="AF112" s="12">
        <f>IF($B112="","",MIN(L$8,L111+V112))</f>
        <v/>
      </c>
      <c r="AG112" s="12">
        <f>IF($B112="","",MIN(M$8,M111+W112))</f>
        <v/>
      </c>
      <c r="AH112" s="12">
        <f>IF($B112="","",MIN(N$8,N111+X112))</f>
        <v/>
      </c>
      <c r="AI112" s="12">
        <f>IF($B112="","",MIN(O$8,O111+Y112))</f>
        <v/>
      </c>
      <c r="AJ112" s="12">
        <f>IF($B112="","",MIN(P$8,P111+Z112))</f>
        <v/>
      </c>
      <c r="AK112" s="12">
        <f>IF($B112="","",MIN(Q$8,Q111+AA112))</f>
        <v/>
      </c>
      <c r="AL112" s="12">
        <f>IF($B112="","",MIN(R$8,R111+AB112))</f>
        <v/>
      </c>
      <c r="AM112" s="12">
        <f>IF($B112="","",ROUND(MIN(I111+S112-AC112,MAX(0,Deudas!$D$8-SUM($AC112:$AL112))),2))</f>
        <v/>
      </c>
      <c r="AN112" s="12">
        <f>IF($B112="","",ROUND(MIN(J111+T112-AD112,MAX(0,Deudas!$D$8-SUM($AC112:$AL112)-SUM($AM112:AM112))),2))</f>
        <v/>
      </c>
      <c r="AO112" s="12">
        <f>IF($B112="","",ROUND(MIN(K111+U112-AE112,MAX(0,Deudas!$D$8-SUM($AC112:$AL112)-SUM($AM112:AN112))),2))</f>
        <v/>
      </c>
      <c r="AP112" s="12">
        <f>IF($B112="","",ROUND(MIN(L111+V112-AF112,MAX(0,Deudas!$D$8-SUM($AC112:$AL112)-SUM($AM112:AO112))),2))</f>
        <v/>
      </c>
      <c r="AQ112" s="12">
        <f>IF($B112="","",ROUND(MIN(M111+W112-AG112,MAX(0,Deudas!$D$8-SUM($AC112:$AL112)-SUM($AM112:AP112))),2))</f>
        <v/>
      </c>
      <c r="AR112" s="12">
        <f>IF($B112="","",ROUND(MIN(N111+X112-AH112,MAX(0,Deudas!$D$8-SUM($AC112:$AL112)-SUM($AM112:AQ112))),2))</f>
        <v/>
      </c>
      <c r="AS112" s="12">
        <f>IF($B112="","",ROUND(MIN(O111+Y112-AI112,MAX(0,Deudas!$D$8-SUM($AC112:$AL112)-SUM($AM112:AR112))),2))</f>
        <v/>
      </c>
      <c r="AT112" s="12">
        <f>IF($B112="","",ROUND(MIN(P111+Z112-AJ112,MAX(0,Deudas!$D$8-SUM($AC112:$AL112)-SUM($AM112:AS112))),2))</f>
        <v/>
      </c>
      <c r="AU112" s="12">
        <f>IF($B112="","",ROUND(MIN(Q111+AA112-AK112,MAX(0,Deudas!$D$8-SUM($AC112:$AL112)-SUM($AM112:AT112))),2))</f>
        <v/>
      </c>
      <c r="AV112" s="12">
        <f>IF($B112="","",ROUND(MIN(R111+AB112-AL112,MAX(0,Deudas!$D$8-SUM($AC112:$AL112)-SUM($AM112:AU112))),2))</f>
        <v/>
      </c>
    </row>
    <row r="113">
      <c r="B113" s="15">
        <f>IF(B112="","",IF(G112&gt;0.004,B112+1,""))</f>
        <v/>
      </c>
      <c r="C113" s="14">
        <f>IF($B113="","",EDATE(Deudas!$D$7,$B113))</f>
        <v/>
      </c>
      <c r="D113" s="12">
        <f>IF($B113="","",SUM($AC113:$AV113))</f>
        <v/>
      </c>
      <c r="E113" s="12">
        <f>IF($B113="","",SUM($S113:$AB113))</f>
        <v/>
      </c>
      <c r="F113" s="12">
        <f>IF($B113="","",D113-E113)</f>
        <v/>
      </c>
      <c r="G113" s="20">
        <f>IF($B113="","",SUM($I113:$R113))</f>
        <v/>
      </c>
      <c r="I113" s="12">
        <f>IF($B113="","",ROUND(I112+S113-AC113-AM113,2))</f>
        <v/>
      </c>
      <c r="J113" s="12">
        <f>IF($B113="","",ROUND(J112+T113-AD113-AN113,2))</f>
        <v/>
      </c>
      <c r="K113" s="12">
        <f>IF($B113="","",ROUND(K112+U113-AE113-AO113,2))</f>
        <v/>
      </c>
      <c r="L113" s="12">
        <f>IF($B113="","",ROUND(L112+V113-AF113-AP113,2))</f>
        <v/>
      </c>
      <c r="M113" s="12">
        <f>IF($B113="","",ROUND(M112+W113-AG113-AQ113,2))</f>
        <v/>
      </c>
      <c r="N113" s="12">
        <f>IF($B113="","",ROUND(N112+X113-AH113-AR113,2))</f>
        <v/>
      </c>
      <c r="O113" s="12">
        <f>IF($B113="","",ROUND(O112+Y113-AI113-AS113,2))</f>
        <v/>
      </c>
      <c r="P113" s="12">
        <f>IF($B113="","",ROUND(P112+Z113-AJ113-AT113,2))</f>
        <v/>
      </c>
      <c r="Q113" s="12">
        <f>IF($B113="","",ROUND(Q112+AA113-AK113-AU113,2))</f>
        <v/>
      </c>
      <c r="R113" s="12">
        <f>IF($B113="","",ROUND(R112+AB113-AL113-AV113,2))</f>
        <v/>
      </c>
      <c r="S113" s="12">
        <f>IF($B113="","",ROUND(I112*I$7,2))</f>
        <v/>
      </c>
      <c r="T113" s="12">
        <f>IF($B113="","",ROUND(J112*J$7,2))</f>
        <v/>
      </c>
      <c r="U113" s="12">
        <f>IF($B113="","",ROUND(K112*K$7,2))</f>
        <v/>
      </c>
      <c r="V113" s="12">
        <f>IF($B113="","",ROUND(L112*L$7,2))</f>
        <v/>
      </c>
      <c r="W113" s="12">
        <f>IF($B113="","",ROUND(M112*M$7,2))</f>
        <v/>
      </c>
      <c r="X113" s="12">
        <f>IF($B113="","",ROUND(N112*N$7,2))</f>
        <v/>
      </c>
      <c r="Y113" s="12">
        <f>IF($B113="","",ROUND(O112*O$7,2))</f>
        <v/>
      </c>
      <c r="Z113" s="12">
        <f>IF($B113="","",ROUND(P112*P$7,2))</f>
        <v/>
      </c>
      <c r="AA113" s="12">
        <f>IF($B113="","",ROUND(Q112*Q$7,2))</f>
        <v/>
      </c>
      <c r="AB113" s="12">
        <f>IF($B113="","",ROUND(R112*R$7,2))</f>
        <v/>
      </c>
      <c r="AC113" s="12">
        <f>IF($B113="","",MIN(I$8,I112+S113))</f>
        <v/>
      </c>
      <c r="AD113" s="12">
        <f>IF($B113="","",MIN(J$8,J112+T113))</f>
        <v/>
      </c>
      <c r="AE113" s="12">
        <f>IF($B113="","",MIN(K$8,K112+U113))</f>
        <v/>
      </c>
      <c r="AF113" s="12">
        <f>IF($B113="","",MIN(L$8,L112+V113))</f>
        <v/>
      </c>
      <c r="AG113" s="12">
        <f>IF($B113="","",MIN(M$8,M112+W113))</f>
        <v/>
      </c>
      <c r="AH113" s="12">
        <f>IF($B113="","",MIN(N$8,N112+X113))</f>
        <v/>
      </c>
      <c r="AI113" s="12">
        <f>IF($B113="","",MIN(O$8,O112+Y113))</f>
        <v/>
      </c>
      <c r="AJ113" s="12">
        <f>IF($B113="","",MIN(P$8,P112+Z113))</f>
        <v/>
      </c>
      <c r="AK113" s="12">
        <f>IF($B113="","",MIN(Q$8,Q112+AA113))</f>
        <v/>
      </c>
      <c r="AL113" s="12">
        <f>IF($B113="","",MIN(R$8,R112+AB113))</f>
        <v/>
      </c>
      <c r="AM113" s="12">
        <f>IF($B113="","",ROUND(MIN(I112+S113-AC113,MAX(0,Deudas!$D$8-SUM($AC113:$AL113))),2))</f>
        <v/>
      </c>
      <c r="AN113" s="12">
        <f>IF($B113="","",ROUND(MIN(J112+T113-AD113,MAX(0,Deudas!$D$8-SUM($AC113:$AL113)-SUM($AM113:AM113))),2))</f>
        <v/>
      </c>
      <c r="AO113" s="12">
        <f>IF($B113="","",ROUND(MIN(K112+U113-AE113,MAX(0,Deudas!$D$8-SUM($AC113:$AL113)-SUM($AM113:AN113))),2))</f>
        <v/>
      </c>
      <c r="AP113" s="12">
        <f>IF($B113="","",ROUND(MIN(L112+V113-AF113,MAX(0,Deudas!$D$8-SUM($AC113:$AL113)-SUM($AM113:AO113))),2))</f>
        <v/>
      </c>
      <c r="AQ113" s="12">
        <f>IF($B113="","",ROUND(MIN(M112+W113-AG113,MAX(0,Deudas!$D$8-SUM($AC113:$AL113)-SUM($AM113:AP113))),2))</f>
        <v/>
      </c>
      <c r="AR113" s="12">
        <f>IF($B113="","",ROUND(MIN(N112+X113-AH113,MAX(0,Deudas!$D$8-SUM($AC113:$AL113)-SUM($AM113:AQ113))),2))</f>
        <v/>
      </c>
      <c r="AS113" s="12">
        <f>IF($B113="","",ROUND(MIN(O112+Y113-AI113,MAX(0,Deudas!$D$8-SUM($AC113:$AL113)-SUM($AM113:AR113))),2))</f>
        <v/>
      </c>
      <c r="AT113" s="12">
        <f>IF($B113="","",ROUND(MIN(P112+Z113-AJ113,MAX(0,Deudas!$D$8-SUM($AC113:$AL113)-SUM($AM113:AS113))),2))</f>
        <v/>
      </c>
      <c r="AU113" s="12">
        <f>IF($B113="","",ROUND(MIN(Q112+AA113-AK113,MAX(0,Deudas!$D$8-SUM($AC113:$AL113)-SUM($AM113:AT113))),2))</f>
        <v/>
      </c>
      <c r="AV113" s="12">
        <f>IF($B113="","",ROUND(MIN(R112+AB113-AL113,MAX(0,Deudas!$D$8-SUM($AC113:$AL113)-SUM($AM113:AU113))),2))</f>
        <v/>
      </c>
    </row>
    <row r="114">
      <c r="B114" s="15">
        <f>IF(B113="","",IF(G113&gt;0.004,B113+1,""))</f>
        <v/>
      </c>
      <c r="C114" s="14">
        <f>IF($B114="","",EDATE(Deudas!$D$7,$B114))</f>
        <v/>
      </c>
      <c r="D114" s="12">
        <f>IF($B114="","",SUM($AC114:$AV114))</f>
        <v/>
      </c>
      <c r="E114" s="12">
        <f>IF($B114="","",SUM($S114:$AB114))</f>
        <v/>
      </c>
      <c r="F114" s="12">
        <f>IF($B114="","",D114-E114)</f>
        <v/>
      </c>
      <c r="G114" s="20">
        <f>IF($B114="","",SUM($I114:$R114))</f>
        <v/>
      </c>
      <c r="I114" s="12">
        <f>IF($B114="","",ROUND(I113+S114-AC114-AM114,2))</f>
        <v/>
      </c>
      <c r="J114" s="12">
        <f>IF($B114="","",ROUND(J113+T114-AD114-AN114,2))</f>
        <v/>
      </c>
      <c r="K114" s="12">
        <f>IF($B114="","",ROUND(K113+U114-AE114-AO114,2))</f>
        <v/>
      </c>
      <c r="L114" s="12">
        <f>IF($B114="","",ROUND(L113+V114-AF114-AP114,2))</f>
        <v/>
      </c>
      <c r="M114" s="12">
        <f>IF($B114="","",ROUND(M113+W114-AG114-AQ114,2))</f>
        <v/>
      </c>
      <c r="N114" s="12">
        <f>IF($B114="","",ROUND(N113+X114-AH114-AR114,2))</f>
        <v/>
      </c>
      <c r="O114" s="12">
        <f>IF($B114="","",ROUND(O113+Y114-AI114-AS114,2))</f>
        <v/>
      </c>
      <c r="P114" s="12">
        <f>IF($B114="","",ROUND(P113+Z114-AJ114-AT114,2))</f>
        <v/>
      </c>
      <c r="Q114" s="12">
        <f>IF($B114="","",ROUND(Q113+AA114-AK114-AU114,2))</f>
        <v/>
      </c>
      <c r="R114" s="12">
        <f>IF($B114="","",ROUND(R113+AB114-AL114-AV114,2))</f>
        <v/>
      </c>
      <c r="S114" s="12">
        <f>IF($B114="","",ROUND(I113*I$7,2))</f>
        <v/>
      </c>
      <c r="T114" s="12">
        <f>IF($B114="","",ROUND(J113*J$7,2))</f>
        <v/>
      </c>
      <c r="U114" s="12">
        <f>IF($B114="","",ROUND(K113*K$7,2))</f>
        <v/>
      </c>
      <c r="V114" s="12">
        <f>IF($B114="","",ROUND(L113*L$7,2))</f>
        <v/>
      </c>
      <c r="W114" s="12">
        <f>IF($B114="","",ROUND(M113*M$7,2))</f>
        <v/>
      </c>
      <c r="X114" s="12">
        <f>IF($B114="","",ROUND(N113*N$7,2))</f>
        <v/>
      </c>
      <c r="Y114" s="12">
        <f>IF($B114="","",ROUND(O113*O$7,2))</f>
        <v/>
      </c>
      <c r="Z114" s="12">
        <f>IF($B114="","",ROUND(P113*P$7,2))</f>
        <v/>
      </c>
      <c r="AA114" s="12">
        <f>IF($B114="","",ROUND(Q113*Q$7,2))</f>
        <v/>
      </c>
      <c r="AB114" s="12">
        <f>IF($B114="","",ROUND(R113*R$7,2))</f>
        <v/>
      </c>
      <c r="AC114" s="12">
        <f>IF($B114="","",MIN(I$8,I113+S114))</f>
        <v/>
      </c>
      <c r="AD114" s="12">
        <f>IF($B114="","",MIN(J$8,J113+T114))</f>
        <v/>
      </c>
      <c r="AE114" s="12">
        <f>IF($B114="","",MIN(K$8,K113+U114))</f>
        <v/>
      </c>
      <c r="AF114" s="12">
        <f>IF($B114="","",MIN(L$8,L113+V114))</f>
        <v/>
      </c>
      <c r="AG114" s="12">
        <f>IF($B114="","",MIN(M$8,M113+W114))</f>
        <v/>
      </c>
      <c r="AH114" s="12">
        <f>IF($B114="","",MIN(N$8,N113+X114))</f>
        <v/>
      </c>
      <c r="AI114" s="12">
        <f>IF($B114="","",MIN(O$8,O113+Y114))</f>
        <v/>
      </c>
      <c r="AJ114" s="12">
        <f>IF($B114="","",MIN(P$8,P113+Z114))</f>
        <v/>
      </c>
      <c r="AK114" s="12">
        <f>IF($B114="","",MIN(Q$8,Q113+AA114))</f>
        <v/>
      </c>
      <c r="AL114" s="12">
        <f>IF($B114="","",MIN(R$8,R113+AB114))</f>
        <v/>
      </c>
      <c r="AM114" s="12">
        <f>IF($B114="","",ROUND(MIN(I113+S114-AC114,MAX(0,Deudas!$D$8-SUM($AC114:$AL114))),2))</f>
        <v/>
      </c>
      <c r="AN114" s="12">
        <f>IF($B114="","",ROUND(MIN(J113+T114-AD114,MAX(0,Deudas!$D$8-SUM($AC114:$AL114)-SUM($AM114:AM114))),2))</f>
        <v/>
      </c>
      <c r="AO114" s="12">
        <f>IF($B114="","",ROUND(MIN(K113+U114-AE114,MAX(0,Deudas!$D$8-SUM($AC114:$AL114)-SUM($AM114:AN114))),2))</f>
        <v/>
      </c>
      <c r="AP114" s="12">
        <f>IF($B114="","",ROUND(MIN(L113+V114-AF114,MAX(0,Deudas!$D$8-SUM($AC114:$AL114)-SUM($AM114:AO114))),2))</f>
        <v/>
      </c>
      <c r="AQ114" s="12">
        <f>IF($B114="","",ROUND(MIN(M113+W114-AG114,MAX(0,Deudas!$D$8-SUM($AC114:$AL114)-SUM($AM114:AP114))),2))</f>
        <v/>
      </c>
      <c r="AR114" s="12">
        <f>IF($B114="","",ROUND(MIN(N113+X114-AH114,MAX(0,Deudas!$D$8-SUM($AC114:$AL114)-SUM($AM114:AQ114))),2))</f>
        <v/>
      </c>
      <c r="AS114" s="12">
        <f>IF($B114="","",ROUND(MIN(O113+Y114-AI114,MAX(0,Deudas!$D$8-SUM($AC114:$AL114)-SUM($AM114:AR114))),2))</f>
        <v/>
      </c>
      <c r="AT114" s="12">
        <f>IF($B114="","",ROUND(MIN(P113+Z114-AJ114,MAX(0,Deudas!$D$8-SUM($AC114:$AL114)-SUM($AM114:AS114))),2))</f>
        <v/>
      </c>
      <c r="AU114" s="12">
        <f>IF($B114="","",ROUND(MIN(Q113+AA114-AK114,MAX(0,Deudas!$D$8-SUM($AC114:$AL114)-SUM($AM114:AT114))),2))</f>
        <v/>
      </c>
      <c r="AV114" s="12">
        <f>IF($B114="","",ROUND(MIN(R113+AB114-AL114,MAX(0,Deudas!$D$8-SUM($AC114:$AL114)-SUM($AM114:AU114))),2))</f>
        <v/>
      </c>
    </row>
    <row r="115">
      <c r="B115" s="15">
        <f>IF(B114="","",IF(G114&gt;0.004,B114+1,""))</f>
        <v/>
      </c>
      <c r="C115" s="14">
        <f>IF($B115="","",EDATE(Deudas!$D$7,$B115))</f>
        <v/>
      </c>
      <c r="D115" s="12">
        <f>IF($B115="","",SUM($AC115:$AV115))</f>
        <v/>
      </c>
      <c r="E115" s="12">
        <f>IF($B115="","",SUM($S115:$AB115))</f>
        <v/>
      </c>
      <c r="F115" s="12">
        <f>IF($B115="","",D115-E115)</f>
        <v/>
      </c>
      <c r="G115" s="20">
        <f>IF($B115="","",SUM($I115:$R115))</f>
        <v/>
      </c>
      <c r="I115" s="12">
        <f>IF($B115="","",ROUND(I114+S115-AC115-AM115,2))</f>
        <v/>
      </c>
      <c r="J115" s="12">
        <f>IF($B115="","",ROUND(J114+T115-AD115-AN115,2))</f>
        <v/>
      </c>
      <c r="K115" s="12">
        <f>IF($B115="","",ROUND(K114+U115-AE115-AO115,2))</f>
        <v/>
      </c>
      <c r="L115" s="12">
        <f>IF($B115="","",ROUND(L114+V115-AF115-AP115,2))</f>
        <v/>
      </c>
      <c r="M115" s="12">
        <f>IF($B115="","",ROUND(M114+W115-AG115-AQ115,2))</f>
        <v/>
      </c>
      <c r="N115" s="12">
        <f>IF($B115="","",ROUND(N114+X115-AH115-AR115,2))</f>
        <v/>
      </c>
      <c r="O115" s="12">
        <f>IF($B115="","",ROUND(O114+Y115-AI115-AS115,2))</f>
        <v/>
      </c>
      <c r="P115" s="12">
        <f>IF($B115="","",ROUND(P114+Z115-AJ115-AT115,2))</f>
        <v/>
      </c>
      <c r="Q115" s="12">
        <f>IF($B115="","",ROUND(Q114+AA115-AK115-AU115,2))</f>
        <v/>
      </c>
      <c r="R115" s="12">
        <f>IF($B115="","",ROUND(R114+AB115-AL115-AV115,2))</f>
        <v/>
      </c>
      <c r="S115" s="12">
        <f>IF($B115="","",ROUND(I114*I$7,2))</f>
        <v/>
      </c>
      <c r="T115" s="12">
        <f>IF($B115="","",ROUND(J114*J$7,2))</f>
        <v/>
      </c>
      <c r="U115" s="12">
        <f>IF($B115="","",ROUND(K114*K$7,2))</f>
        <v/>
      </c>
      <c r="V115" s="12">
        <f>IF($B115="","",ROUND(L114*L$7,2))</f>
        <v/>
      </c>
      <c r="W115" s="12">
        <f>IF($B115="","",ROUND(M114*M$7,2))</f>
        <v/>
      </c>
      <c r="X115" s="12">
        <f>IF($B115="","",ROUND(N114*N$7,2))</f>
        <v/>
      </c>
      <c r="Y115" s="12">
        <f>IF($B115="","",ROUND(O114*O$7,2))</f>
        <v/>
      </c>
      <c r="Z115" s="12">
        <f>IF($B115="","",ROUND(P114*P$7,2))</f>
        <v/>
      </c>
      <c r="AA115" s="12">
        <f>IF($B115="","",ROUND(Q114*Q$7,2))</f>
        <v/>
      </c>
      <c r="AB115" s="12">
        <f>IF($B115="","",ROUND(R114*R$7,2))</f>
        <v/>
      </c>
      <c r="AC115" s="12">
        <f>IF($B115="","",MIN(I$8,I114+S115))</f>
        <v/>
      </c>
      <c r="AD115" s="12">
        <f>IF($B115="","",MIN(J$8,J114+T115))</f>
        <v/>
      </c>
      <c r="AE115" s="12">
        <f>IF($B115="","",MIN(K$8,K114+U115))</f>
        <v/>
      </c>
      <c r="AF115" s="12">
        <f>IF($B115="","",MIN(L$8,L114+V115))</f>
        <v/>
      </c>
      <c r="AG115" s="12">
        <f>IF($B115="","",MIN(M$8,M114+W115))</f>
        <v/>
      </c>
      <c r="AH115" s="12">
        <f>IF($B115="","",MIN(N$8,N114+X115))</f>
        <v/>
      </c>
      <c r="AI115" s="12">
        <f>IF($B115="","",MIN(O$8,O114+Y115))</f>
        <v/>
      </c>
      <c r="AJ115" s="12">
        <f>IF($B115="","",MIN(P$8,P114+Z115))</f>
        <v/>
      </c>
      <c r="AK115" s="12">
        <f>IF($B115="","",MIN(Q$8,Q114+AA115))</f>
        <v/>
      </c>
      <c r="AL115" s="12">
        <f>IF($B115="","",MIN(R$8,R114+AB115))</f>
        <v/>
      </c>
      <c r="AM115" s="12">
        <f>IF($B115="","",ROUND(MIN(I114+S115-AC115,MAX(0,Deudas!$D$8-SUM($AC115:$AL115))),2))</f>
        <v/>
      </c>
      <c r="AN115" s="12">
        <f>IF($B115="","",ROUND(MIN(J114+T115-AD115,MAX(0,Deudas!$D$8-SUM($AC115:$AL115)-SUM($AM115:AM115))),2))</f>
        <v/>
      </c>
      <c r="AO115" s="12">
        <f>IF($B115="","",ROUND(MIN(K114+U115-AE115,MAX(0,Deudas!$D$8-SUM($AC115:$AL115)-SUM($AM115:AN115))),2))</f>
        <v/>
      </c>
      <c r="AP115" s="12">
        <f>IF($B115="","",ROUND(MIN(L114+V115-AF115,MAX(0,Deudas!$D$8-SUM($AC115:$AL115)-SUM($AM115:AO115))),2))</f>
        <v/>
      </c>
      <c r="AQ115" s="12">
        <f>IF($B115="","",ROUND(MIN(M114+W115-AG115,MAX(0,Deudas!$D$8-SUM($AC115:$AL115)-SUM($AM115:AP115))),2))</f>
        <v/>
      </c>
      <c r="AR115" s="12">
        <f>IF($B115="","",ROUND(MIN(N114+X115-AH115,MAX(0,Deudas!$D$8-SUM($AC115:$AL115)-SUM($AM115:AQ115))),2))</f>
        <v/>
      </c>
      <c r="AS115" s="12">
        <f>IF($B115="","",ROUND(MIN(O114+Y115-AI115,MAX(0,Deudas!$D$8-SUM($AC115:$AL115)-SUM($AM115:AR115))),2))</f>
        <v/>
      </c>
      <c r="AT115" s="12">
        <f>IF($B115="","",ROUND(MIN(P114+Z115-AJ115,MAX(0,Deudas!$D$8-SUM($AC115:$AL115)-SUM($AM115:AS115))),2))</f>
        <v/>
      </c>
      <c r="AU115" s="12">
        <f>IF($B115="","",ROUND(MIN(Q114+AA115-AK115,MAX(0,Deudas!$D$8-SUM($AC115:$AL115)-SUM($AM115:AT115))),2))</f>
        <v/>
      </c>
      <c r="AV115" s="12">
        <f>IF($B115="","",ROUND(MIN(R114+AB115-AL115,MAX(0,Deudas!$D$8-SUM($AC115:$AL115)-SUM($AM115:AU115))),2))</f>
        <v/>
      </c>
    </row>
    <row r="116">
      <c r="B116" s="15">
        <f>IF(B115="","",IF(G115&gt;0.004,B115+1,""))</f>
        <v/>
      </c>
      <c r="C116" s="14">
        <f>IF($B116="","",EDATE(Deudas!$D$7,$B116))</f>
        <v/>
      </c>
      <c r="D116" s="12">
        <f>IF($B116="","",SUM($AC116:$AV116))</f>
        <v/>
      </c>
      <c r="E116" s="12">
        <f>IF($B116="","",SUM($S116:$AB116))</f>
        <v/>
      </c>
      <c r="F116" s="12">
        <f>IF($B116="","",D116-E116)</f>
        <v/>
      </c>
      <c r="G116" s="20">
        <f>IF($B116="","",SUM($I116:$R116))</f>
        <v/>
      </c>
      <c r="I116" s="12">
        <f>IF($B116="","",ROUND(I115+S116-AC116-AM116,2))</f>
        <v/>
      </c>
      <c r="J116" s="12">
        <f>IF($B116="","",ROUND(J115+T116-AD116-AN116,2))</f>
        <v/>
      </c>
      <c r="K116" s="12">
        <f>IF($B116="","",ROUND(K115+U116-AE116-AO116,2))</f>
        <v/>
      </c>
      <c r="L116" s="12">
        <f>IF($B116="","",ROUND(L115+V116-AF116-AP116,2))</f>
        <v/>
      </c>
      <c r="M116" s="12">
        <f>IF($B116="","",ROUND(M115+W116-AG116-AQ116,2))</f>
        <v/>
      </c>
      <c r="N116" s="12">
        <f>IF($B116="","",ROUND(N115+X116-AH116-AR116,2))</f>
        <v/>
      </c>
      <c r="O116" s="12">
        <f>IF($B116="","",ROUND(O115+Y116-AI116-AS116,2))</f>
        <v/>
      </c>
      <c r="P116" s="12">
        <f>IF($B116="","",ROUND(P115+Z116-AJ116-AT116,2))</f>
        <v/>
      </c>
      <c r="Q116" s="12">
        <f>IF($B116="","",ROUND(Q115+AA116-AK116-AU116,2))</f>
        <v/>
      </c>
      <c r="R116" s="12">
        <f>IF($B116="","",ROUND(R115+AB116-AL116-AV116,2))</f>
        <v/>
      </c>
      <c r="S116" s="12">
        <f>IF($B116="","",ROUND(I115*I$7,2))</f>
        <v/>
      </c>
      <c r="T116" s="12">
        <f>IF($B116="","",ROUND(J115*J$7,2))</f>
        <v/>
      </c>
      <c r="U116" s="12">
        <f>IF($B116="","",ROUND(K115*K$7,2))</f>
        <v/>
      </c>
      <c r="V116" s="12">
        <f>IF($B116="","",ROUND(L115*L$7,2))</f>
        <v/>
      </c>
      <c r="W116" s="12">
        <f>IF($B116="","",ROUND(M115*M$7,2))</f>
        <v/>
      </c>
      <c r="X116" s="12">
        <f>IF($B116="","",ROUND(N115*N$7,2))</f>
        <v/>
      </c>
      <c r="Y116" s="12">
        <f>IF($B116="","",ROUND(O115*O$7,2))</f>
        <v/>
      </c>
      <c r="Z116" s="12">
        <f>IF($B116="","",ROUND(P115*P$7,2))</f>
        <v/>
      </c>
      <c r="AA116" s="12">
        <f>IF($B116="","",ROUND(Q115*Q$7,2))</f>
        <v/>
      </c>
      <c r="AB116" s="12">
        <f>IF($B116="","",ROUND(R115*R$7,2))</f>
        <v/>
      </c>
      <c r="AC116" s="12">
        <f>IF($B116="","",MIN(I$8,I115+S116))</f>
        <v/>
      </c>
      <c r="AD116" s="12">
        <f>IF($B116="","",MIN(J$8,J115+T116))</f>
        <v/>
      </c>
      <c r="AE116" s="12">
        <f>IF($B116="","",MIN(K$8,K115+U116))</f>
        <v/>
      </c>
      <c r="AF116" s="12">
        <f>IF($B116="","",MIN(L$8,L115+V116))</f>
        <v/>
      </c>
      <c r="AG116" s="12">
        <f>IF($B116="","",MIN(M$8,M115+W116))</f>
        <v/>
      </c>
      <c r="AH116" s="12">
        <f>IF($B116="","",MIN(N$8,N115+X116))</f>
        <v/>
      </c>
      <c r="AI116" s="12">
        <f>IF($B116="","",MIN(O$8,O115+Y116))</f>
        <v/>
      </c>
      <c r="AJ116" s="12">
        <f>IF($B116="","",MIN(P$8,P115+Z116))</f>
        <v/>
      </c>
      <c r="AK116" s="12">
        <f>IF($B116="","",MIN(Q$8,Q115+AA116))</f>
        <v/>
      </c>
      <c r="AL116" s="12">
        <f>IF($B116="","",MIN(R$8,R115+AB116))</f>
        <v/>
      </c>
      <c r="AM116" s="12">
        <f>IF($B116="","",ROUND(MIN(I115+S116-AC116,MAX(0,Deudas!$D$8-SUM($AC116:$AL116))),2))</f>
        <v/>
      </c>
      <c r="AN116" s="12">
        <f>IF($B116="","",ROUND(MIN(J115+T116-AD116,MAX(0,Deudas!$D$8-SUM($AC116:$AL116)-SUM($AM116:AM116))),2))</f>
        <v/>
      </c>
      <c r="AO116" s="12">
        <f>IF($B116="","",ROUND(MIN(K115+U116-AE116,MAX(0,Deudas!$D$8-SUM($AC116:$AL116)-SUM($AM116:AN116))),2))</f>
        <v/>
      </c>
      <c r="AP116" s="12">
        <f>IF($B116="","",ROUND(MIN(L115+V116-AF116,MAX(0,Deudas!$D$8-SUM($AC116:$AL116)-SUM($AM116:AO116))),2))</f>
        <v/>
      </c>
      <c r="AQ116" s="12">
        <f>IF($B116="","",ROUND(MIN(M115+W116-AG116,MAX(0,Deudas!$D$8-SUM($AC116:$AL116)-SUM($AM116:AP116))),2))</f>
        <v/>
      </c>
      <c r="AR116" s="12">
        <f>IF($B116="","",ROUND(MIN(N115+X116-AH116,MAX(0,Deudas!$D$8-SUM($AC116:$AL116)-SUM($AM116:AQ116))),2))</f>
        <v/>
      </c>
      <c r="AS116" s="12">
        <f>IF($B116="","",ROUND(MIN(O115+Y116-AI116,MAX(0,Deudas!$D$8-SUM($AC116:$AL116)-SUM($AM116:AR116))),2))</f>
        <v/>
      </c>
      <c r="AT116" s="12">
        <f>IF($B116="","",ROUND(MIN(P115+Z116-AJ116,MAX(0,Deudas!$D$8-SUM($AC116:$AL116)-SUM($AM116:AS116))),2))</f>
        <v/>
      </c>
      <c r="AU116" s="12">
        <f>IF($B116="","",ROUND(MIN(Q115+AA116-AK116,MAX(0,Deudas!$D$8-SUM($AC116:$AL116)-SUM($AM116:AT116))),2))</f>
        <v/>
      </c>
      <c r="AV116" s="12">
        <f>IF($B116="","",ROUND(MIN(R115+AB116-AL116,MAX(0,Deudas!$D$8-SUM($AC116:$AL116)-SUM($AM116:AU116))),2))</f>
        <v/>
      </c>
    </row>
    <row r="117">
      <c r="B117" s="15">
        <f>IF(B116="","",IF(G116&gt;0.004,B116+1,""))</f>
        <v/>
      </c>
      <c r="C117" s="14">
        <f>IF($B117="","",EDATE(Deudas!$D$7,$B117))</f>
        <v/>
      </c>
      <c r="D117" s="12">
        <f>IF($B117="","",SUM($AC117:$AV117))</f>
        <v/>
      </c>
      <c r="E117" s="12">
        <f>IF($B117="","",SUM($S117:$AB117))</f>
        <v/>
      </c>
      <c r="F117" s="12">
        <f>IF($B117="","",D117-E117)</f>
        <v/>
      </c>
      <c r="G117" s="20">
        <f>IF($B117="","",SUM($I117:$R117))</f>
        <v/>
      </c>
      <c r="I117" s="12">
        <f>IF($B117="","",ROUND(I116+S117-AC117-AM117,2))</f>
        <v/>
      </c>
      <c r="J117" s="12">
        <f>IF($B117="","",ROUND(J116+T117-AD117-AN117,2))</f>
        <v/>
      </c>
      <c r="K117" s="12">
        <f>IF($B117="","",ROUND(K116+U117-AE117-AO117,2))</f>
        <v/>
      </c>
      <c r="L117" s="12">
        <f>IF($B117="","",ROUND(L116+V117-AF117-AP117,2))</f>
        <v/>
      </c>
      <c r="M117" s="12">
        <f>IF($B117="","",ROUND(M116+W117-AG117-AQ117,2))</f>
        <v/>
      </c>
      <c r="N117" s="12">
        <f>IF($B117="","",ROUND(N116+X117-AH117-AR117,2))</f>
        <v/>
      </c>
      <c r="O117" s="12">
        <f>IF($B117="","",ROUND(O116+Y117-AI117-AS117,2))</f>
        <v/>
      </c>
      <c r="P117" s="12">
        <f>IF($B117="","",ROUND(P116+Z117-AJ117-AT117,2))</f>
        <v/>
      </c>
      <c r="Q117" s="12">
        <f>IF($B117="","",ROUND(Q116+AA117-AK117-AU117,2))</f>
        <v/>
      </c>
      <c r="R117" s="12">
        <f>IF($B117="","",ROUND(R116+AB117-AL117-AV117,2))</f>
        <v/>
      </c>
      <c r="S117" s="12">
        <f>IF($B117="","",ROUND(I116*I$7,2))</f>
        <v/>
      </c>
      <c r="T117" s="12">
        <f>IF($B117="","",ROUND(J116*J$7,2))</f>
        <v/>
      </c>
      <c r="U117" s="12">
        <f>IF($B117="","",ROUND(K116*K$7,2))</f>
        <v/>
      </c>
      <c r="V117" s="12">
        <f>IF($B117="","",ROUND(L116*L$7,2))</f>
        <v/>
      </c>
      <c r="W117" s="12">
        <f>IF($B117="","",ROUND(M116*M$7,2))</f>
        <v/>
      </c>
      <c r="X117" s="12">
        <f>IF($B117="","",ROUND(N116*N$7,2))</f>
        <v/>
      </c>
      <c r="Y117" s="12">
        <f>IF($B117="","",ROUND(O116*O$7,2))</f>
        <v/>
      </c>
      <c r="Z117" s="12">
        <f>IF($B117="","",ROUND(P116*P$7,2))</f>
        <v/>
      </c>
      <c r="AA117" s="12">
        <f>IF($B117="","",ROUND(Q116*Q$7,2))</f>
        <v/>
      </c>
      <c r="AB117" s="12">
        <f>IF($B117="","",ROUND(R116*R$7,2))</f>
        <v/>
      </c>
      <c r="AC117" s="12">
        <f>IF($B117="","",MIN(I$8,I116+S117))</f>
        <v/>
      </c>
      <c r="AD117" s="12">
        <f>IF($B117="","",MIN(J$8,J116+T117))</f>
        <v/>
      </c>
      <c r="AE117" s="12">
        <f>IF($B117="","",MIN(K$8,K116+U117))</f>
        <v/>
      </c>
      <c r="AF117" s="12">
        <f>IF($B117="","",MIN(L$8,L116+V117))</f>
        <v/>
      </c>
      <c r="AG117" s="12">
        <f>IF($B117="","",MIN(M$8,M116+W117))</f>
        <v/>
      </c>
      <c r="AH117" s="12">
        <f>IF($B117="","",MIN(N$8,N116+X117))</f>
        <v/>
      </c>
      <c r="AI117" s="12">
        <f>IF($B117="","",MIN(O$8,O116+Y117))</f>
        <v/>
      </c>
      <c r="AJ117" s="12">
        <f>IF($B117="","",MIN(P$8,P116+Z117))</f>
        <v/>
      </c>
      <c r="AK117" s="12">
        <f>IF($B117="","",MIN(Q$8,Q116+AA117))</f>
        <v/>
      </c>
      <c r="AL117" s="12">
        <f>IF($B117="","",MIN(R$8,R116+AB117))</f>
        <v/>
      </c>
      <c r="AM117" s="12">
        <f>IF($B117="","",ROUND(MIN(I116+S117-AC117,MAX(0,Deudas!$D$8-SUM($AC117:$AL117))),2))</f>
        <v/>
      </c>
      <c r="AN117" s="12">
        <f>IF($B117="","",ROUND(MIN(J116+T117-AD117,MAX(0,Deudas!$D$8-SUM($AC117:$AL117)-SUM($AM117:AM117))),2))</f>
        <v/>
      </c>
      <c r="AO117" s="12">
        <f>IF($B117="","",ROUND(MIN(K116+U117-AE117,MAX(0,Deudas!$D$8-SUM($AC117:$AL117)-SUM($AM117:AN117))),2))</f>
        <v/>
      </c>
      <c r="AP117" s="12">
        <f>IF($B117="","",ROUND(MIN(L116+V117-AF117,MAX(0,Deudas!$D$8-SUM($AC117:$AL117)-SUM($AM117:AO117))),2))</f>
        <v/>
      </c>
      <c r="AQ117" s="12">
        <f>IF($B117="","",ROUND(MIN(M116+W117-AG117,MAX(0,Deudas!$D$8-SUM($AC117:$AL117)-SUM($AM117:AP117))),2))</f>
        <v/>
      </c>
      <c r="AR117" s="12">
        <f>IF($B117="","",ROUND(MIN(N116+X117-AH117,MAX(0,Deudas!$D$8-SUM($AC117:$AL117)-SUM($AM117:AQ117))),2))</f>
        <v/>
      </c>
      <c r="AS117" s="12">
        <f>IF($B117="","",ROUND(MIN(O116+Y117-AI117,MAX(0,Deudas!$D$8-SUM($AC117:$AL117)-SUM($AM117:AR117))),2))</f>
        <v/>
      </c>
      <c r="AT117" s="12">
        <f>IF($B117="","",ROUND(MIN(P116+Z117-AJ117,MAX(0,Deudas!$D$8-SUM($AC117:$AL117)-SUM($AM117:AS117))),2))</f>
        <v/>
      </c>
      <c r="AU117" s="12">
        <f>IF($B117="","",ROUND(MIN(Q116+AA117-AK117,MAX(0,Deudas!$D$8-SUM($AC117:$AL117)-SUM($AM117:AT117))),2))</f>
        <v/>
      </c>
      <c r="AV117" s="12">
        <f>IF($B117="","",ROUND(MIN(R116+AB117-AL117,MAX(0,Deudas!$D$8-SUM($AC117:$AL117)-SUM($AM117:AU117))),2))</f>
        <v/>
      </c>
    </row>
    <row r="118">
      <c r="B118" s="15">
        <f>IF(B117="","",IF(G117&gt;0.004,B117+1,""))</f>
        <v/>
      </c>
      <c r="C118" s="14">
        <f>IF($B118="","",EDATE(Deudas!$D$7,$B118))</f>
        <v/>
      </c>
      <c r="D118" s="12">
        <f>IF($B118="","",SUM($AC118:$AV118))</f>
        <v/>
      </c>
      <c r="E118" s="12">
        <f>IF($B118="","",SUM($S118:$AB118))</f>
        <v/>
      </c>
      <c r="F118" s="12">
        <f>IF($B118="","",D118-E118)</f>
        <v/>
      </c>
      <c r="G118" s="20">
        <f>IF($B118="","",SUM($I118:$R118))</f>
        <v/>
      </c>
      <c r="I118" s="12">
        <f>IF($B118="","",ROUND(I117+S118-AC118-AM118,2))</f>
        <v/>
      </c>
      <c r="J118" s="12">
        <f>IF($B118="","",ROUND(J117+T118-AD118-AN118,2))</f>
        <v/>
      </c>
      <c r="K118" s="12">
        <f>IF($B118="","",ROUND(K117+U118-AE118-AO118,2))</f>
        <v/>
      </c>
      <c r="L118" s="12">
        <f>IF($B118="","",ROUND(L117+V118-AF118-AP118,2))</f>
        <v/>
      </c>
      <c r="M118" s="12">
        <f>IF($B118="","",ROUND(M117+W118-AG118-AQ118,2))</f>
        <v/>
      </c>
      <c r="N118" s="12">
        <f>IF($B118="","",ROUND(N117+X118-AH118-AR118,2))</f>
        <v/>
      </c>
      <c r="O118" s="12">
        <f>IF($B118="","",ROUND(O117+Y118-AI118-AS118,2))</f>
        <v/>
      </c>
      <c r="P118" s="12">
        <f>IF($B118="","",ROUND(P117+Z118-AJ118-AT118,2))</f>
        <v/>
      </c>
      <c r="Q118" s="12">
        <f>IF($B118="","",ROUND(Q117+AA118-AK118-AU118,2))</f>
        <v/>
      </c>
      <c r="R118" s="12">
        <f>IF($B118="","",ROUND(R117+AB118-AL118-AV118,2))</f>
        <v/>
      </c>
      <c r="S118" s="12">
        <f>IF($B118="","",ROUND(I117*I$7,2))</f>
        <v/>
      </c>
      <c r="T118" s="12">
        <f>IF($B118="","",ROUND(J117*J$7,2))</f>
        <v/>
      </c>
      <c r="U118" s="12">
        <f>IF($B118="","",ROUND(K117*K$7,2))</f>
        <v/>
      </c>
      <c r="V118" s="12">
        <f>IF($B118="","",ROUND(L117*L$7,2))</f>
        <v/>
      </c>
      <c r="W118" s="12">
        <f>IF($B118="","",ROUND(M117*M$7,2))</f>
        <v/>
      </c>
      <c r="X118" s="12">
        <f>IF($B118="","",ROUND(N117*N$7,2))</f>
        <v/>
      </c>
      <c r="Y118" s="12">
        <f>IF($B118="","",ROUND(O117*O$7,2))</f>
        <v/>
      </c>
      <c r="Z118" s="12">
        <f>IF($B118="","",ROUND(P117*P$7,2))</f>
        <v/>
      </c>
      <c r="AA118" s="12">
        <f>IF($B118="","",ROUND(Q117*Q$7,2))</f>
        <v/>
      </c>
      <c r="AB118" s="12">
        <f>IF($B118="","",ROUND(R117*R$7,2))</f>
        <v/>
      </c>
      <c r="AC118" s="12">
        <f>IF($B118="","",MIN(I$8,I117+S118))</f>
        <v/>
      </c>
      <c r="AD118" s="12">
        <f>IF($B118="","",MIN(J$8,J117+T118))</f>
        <v/>
      </c>
      <c r="AE118" s="12">
        <f>IF($B118="","",MIN(K$8,K117+U118))</f>
        <v/>
      </c>
      <c r="AF118" s="12">
        <f>IF($B118="","",MIN(L$8,L117+V118))</f>
        <v/>
      </c>
      <c r="AG118" s="12">
        <f>IF($B118="","",MIN(M$8,M117+W118))</f>
        <v/>
      </c>
      <c r="AH118" s="12">
        <f>IF($B118="","",MIN(N$8,N117+X118))</f>
        <v/>
      </c>
      <c r="AI118" s="12">
        <f>IF($B118="","",MIN(O$8,O117+Y118))</f>
        <v/>
      </c>
      <c r="AJ118" s="12">
        <f>IF($B118="","",MIN(P$8,P117+Z118))</f>
        <v/>
      </c>
      <c r="AK118" s="12">
        <f>IF($B118="","",MIN(Q$8,Q117+AA118))</f>
        <v/>
      </c>
      <c r="AL118" s="12">
        <f>IF($B118="","",MIN(R$8,R117+AB118))</f>
        <v/>
      </c>
      <c r="AM118" s="12">
        <f>IF($B118="","",ROUND(MIN(I117+S118-AC118,MAX(0,Deudas!$D$8-SUM($AC118:$AL118))),2))</f>
        <v/>
      </c>
      <c r="AN118" s="12">
        <f>IF($B118="","",ROUND(MIN(J117+T118-AD118,MAX(0,Deudas!$D$8-SUM($AC118:$AL118)-SUM($AM118:AM118))),2))</f>
        <v/>
      </c>
      <c r="AO118" s="12">
        <f>IF($B118="","",ROUND(MIN(K117+U118-AE118,MAX(0,Deudas!$D$8-SUM($AC118:$AL118)-SUM($AM118:AN118))),2))</f>
        <v/>
      </c>
      <c r="AP118" s="12">
        <f>IF($B118="","",ROUND(MIN(L117+V118-AF118,MAX(0,Deudas!$D$8-SUM($AC118:$AL118)-SUM($AM118:AO118))),2))</f>
        <v/>
      </c>
      <c r="AQ118" s="12">
        <f>IF($B118="","",ROUND(MIN(M117+W118-AG118,MAX(0,Deudas!$D$8-SUM($AC118:$AL118)-SUM($AM118:AP118))),2))</f>
        <v/>
      </c>
      <c r="AR118" s="12">
        <f>IF($B118="","",ROUND(MIN(N117+X118-AH118,MAX(0,Deudas!$D$8-SUM($AC118:$AL118)-SUM($AM118:AQ118))),2))</f>
        <v/>
      </c>
      <c r="AS118" s="12">
        <f>IF($B118="","",ROUND(MIN(O117+Y118-AI118,MAX(0,Deudas!$D$8-SUM($AC118:$AL118)-SUM($AM118:AR118))),2))</f>
        <v/>
      </c>
      <c r="AT118" s="12">
        <f>IF($B118="","",ROUND(MIN(P117+Z118-AJ118,MAX(0,Deudas!$D$8-SUM($AC118:$AL118)-SUM($AM118:AS118))),2))</f>
        <v/>
      </c>
      <c r="AU118" s="12">
        <f>IF($B118="","",ROUND(MIN(Q117+AA118-AK118,MAX(0,Deudas!$D$8-SUM($AC118:$AL118)-SUM($AM118:AT118))),2))</f>
        <v/>
      </c>
      <c r="AV118" s="12">
        <f>IF($B118="","",ROUND(MIN(R117+AB118-AL118,MAX(0,Deudas!$D$8-SUM($AC118:$AL118)-SUM($AM118:AU118))),2))</f>
        <v/>
      </c>
    </row>
    <row r="119">
      <c r="B119" s="15">
        <f>IF(B118="","",IF(G118&gt;0.004,B118+1,""))</f>
        <v/>
      </c>
      <c r="C119" s="14">
        <f>IF($B119="","",EDATE(Deudas!$D$7,$B119))</f>
        <v/>
      </c>
      <c r="D119" s="12">
        <f>IF($B119="","",SUM($AC119:$AV119))</f>
        <v/>
      </c>
      <c r="E119" s="12">
        <f>IF($B119="","",SUM($S119:$AB119))</f>
        <v/>
      </c>
      <c r="F119" s="12">
        <f>IF($B119="","",D119-E119)</f>
        <v/>
      </c>
      <c r="G119" s="20">
        <f>IF($B119="","",SUM($I119:$R119))</f>
        <v/>
      </c>
      <c r="I119" s="12">
        <f>IF($B119="","",ROUND(I118+S119-AC119-AM119,2))</f>
        <v/>
      </c>
      <c r="J119" s="12">
        <f>IF($B119="","",ROUND(J118+T119-AD119-AN119,2))</f>
        <v/>
      </c>
      <c r="K119" s="12">
        <f>IF($B119="","",ROUND(K118+U119-AE119-AO119,2))</f>
        <v/>
      </c>
      <c r="L119" s="12">
        <f>IF($B119="","",ROUND(L118+V119-AF119-AP119,2))</f>
        <v/>
      </c>
      <c r="M119" s="12">
        <f>IF($B119="","",ROUND(M118+W119-AG119-AQ119,2))</f>
        <v/>
      </c>
      <c r="N119" s="12">
        <f>IF($B119="","",ROUND(N118+X119-AH119-AR119,2))</f>
        <v/>
      </c>
      <c r="O119" s="12">
        <f>IF($B119="","",ROUND(O118+Y119-AI119-AS119,2))</f>
        <v/>
      </c>
      <c r="P119" s="12">
        <f>IF($B119="","",ROUND(P118+Z119-AJ119-AT119,2))</f>
        <v/>
      </c>
      <c r="Q119" s="12">
        <f>IF($B119="","",ROUND(Q118+AA119-AK119-AU119,2))</f>
        <v/>
      </c>
      <c r="R119" s="12">
        <f>IF($B119="","",ROUND(R118+AB119-AL119-AV119,2))</f>
        <v/>
      </c>
      <c r="S119" s="12">
        <f>IF($B119="","",ROUND(I118*I$7,2))</f>
        <v/>
      </c>
      <c r="T119" s="12">
        <f>IF($B119="","",ROUND(J118*J$7,2))</f>
        <v/>
      </c>
      <c r="U119" s="12">
        <f>IF($B119="","",ROUND(K118*K$7,2))</f>
        <v/>
      </c>
      <c r="V119" s="12">
        <f>IF($B119="","",ROUND(L118*L$7,2))</f>
        <v/>
      </c>
      <c r="W119" s="12">
        <f>IF($B119="","",ROUND(M118*M$7,2))</f>
        <v/>
      </c>
      <c r="X119" s="12">
        <f>IF($B119="","",ROUND(N118*N$7,2))</f>
        <v/>
      </c>
      <c r="Y119" s="12">
        <f>IF($B119="","",ROUND(O118*O$7,2))</f>
        <v/>
      </c>
      <c r="Z119" s="12">
        <f>IF($B119="","",ROUND(P118*P$7,2))</f>
        <v/>
      </c>
      <c r="AA119" s="12">
        <f>IF($B119="","",ROUND(Q118*Q$7,2))</f>
        <v/>
      </c>
      <c r="AB119" s="12">
        <f>IF($B119="","",ROUND(R118*R$7,2))</f>
        <v/>
      </c>
      <c r="AC119" s="12">
        <f>IF($B119="","",MIN(I$8,I118+S119))</f>
        <v/>
      </c>
      <c r="AD119" s="12">
        <f>IF($B119="","",MIN(J$8,J118+T119))</f>
        <v/>
      </c>
      <c r="AE119" s="12">
        <f>IF($B119="","",MIN(K$8,K118+U119))</f>
        <v/>
      </c>
      <c r="AF119" s="12">
        <f>IF($B119="","",MIN(L$8,L118+V119))</f>
        <v/>
      </c>
      <c r="AG119" s="12">
        <f>IF($B119="","",MIN(M$8,M118+W119))</f>
        <v/>
      </c>
      <c r="AH119" s="12">
        <f>IF($B119="","",MIN(N$8,N118+X119))</f>
        <v/>
      </c>
      <c r="AI119" s="12">
        <f>IF($B119="","",MIN(O$8,O118+Y119))</f>
        <v/>
      </c>
      <c r="AJ119" s="12">
        <f>IF($B119="","",MIN(P$8,P118+Z119))</f>
        <v/>
      </c>
      <c r="AK119" s="12">
        <f>IF($B119="","",MIN(Q$8,Q118+AA119))</f>
        <v/>
      </c>
      <c r="AL119" s="12">
        <f>IF($B119="","",MIN(R$8,R118+AB119))</f>
        <v/>
      </c>
      <c r="AM119" s="12">
        <f>IF($B119="","",ROUND(MIN(I118+S119-AC119,MAX(0,Deudas!$D$8-SUM($AC119:$AL119))),2))</f>
        <v/>
      </c>
      <c r="AN119" s="12">
        <f>IF($B119="","",ROUND(MIN(J118+T119-AD119,MAX(0,Deudas!$D$8-SUM($AC119:$AL119)-SUM($AM119:AM119))),2))</f>
        <v/>
      </c>
      <c r="AO119" s="12">
        <f>IF($B119="","",ROUND(MIN(K118+U119-AE119,MAX(0,Deudas!$D$8-SUM($AC119:$AL119)-SUM($AM119:AN119))),2))</f>
        <v/>
      </c>
      <c r="AP119" s="12">
        <f>IF($B119="","",ROUND(MIN(L118+V119-AF119,MAX(0,Deudas!$D$8-SUM($AC119:$AL119)-SUM($AM119:AO119))),2))</f>
        <v/>
      </c>
      <c r="AQ119" s="12">
        <f>IF($B119="","",ROUND(MIN(M118+W119-AG119,MAX(0,Deudas!$D$8-SUM($AC119:$AL119)-SUM($AM119:AP119))),2))</f>
        <v/>
      </c>
      <c r="AR119" s="12">
        <f>IF($B119="","",ROUND(MIN(N118+X119-AH119,MAX(0,Deudas!$D$8-SUM($AC119:$AL119)-SUM($AM119:AQ119))),2))</f>
        <v/>
      </c>
      <c r="AS119" s="12">
        <f>IF($B119="","",ROUND(MIN(O118+Y119-AI119,MAX(0,Deudas!$D$8-SUM($AC119:$AL119)-SUM($AM119:AR119))),2))</f>
        <v/>
      </c>
      <c r="AT119" s="12">
        <f>IF($B119="","",ROUND(MIN(P118+Z119-AJ119,MAX(0,Deudas!$D$8-SUM($AC119:$AL119)-SUM($AM119:AS119))),2))</f>
        <v/>
      </c>
      <c r="AU119" s="12">
        <f>IF($B119="","",ROUND(MIN(Q118+AA119-AK119,MAX(0,Deudas!$D$8-SUM($AC119:$AL119)-SUM($AM119:AT119))),2))</f>
        <v/>
      </c>
      <c r="AV119" s="12">
        <f>IF($B119="","",ROUND(MIN(R118+AB119-AL119,MAX(0,Deudas!$D$8-SUM($AC119:$AL119)-SUM($AM119:AU119))),2))</f>
        <v/>
      </c>
    </row>
    <row r="120">
      <c r="B120" s="15">
        <f>IF(B119="","",IF(G119&gt;0.004,B119+1,""))</f>
        <v/>
      </c>
      <c r="C120" s="14">
        <f>IF($B120="","",EDATE(Deudas!$D$7,$B120))</f>
        <v/>
      </c>
      <c r="D120" s="12">
        <f>IF($B120="","",SUM($AC120:$AV120))</f>
        <v/>
      </c>
      <c r="E120" s="12">
        <f>IF($B120="","",SUM($S120:$AB120))</f>
        <v/>
      </c>
      <c r="F120" s="12">
        <f>IF($B120="","",D120-E120)</f>
        <v/>
      </c>
      <c r="G120" s="20">
        <f>IF($B120="","",SUM($I120:$R120))</f>
        <v/>
      </c>
      <c r="I120" s="12">
        <f>IF($B120="","",ROUND(I119+S120-AC120-AM120,2))</f>
        <v/>
      </c>
      <c r="J120" s="12">
        <f>IF($B120="","",ROUND(J119+T120-AD120-AN120,2))</f>
        <v/>
      </c>
      <c r="K120" s="12">
        <f>IF($B120="","",ROUND(K119+U120-AE120-AO120,2))</f>
        <v/>
      </c>
      <c r="L120" s="12">
        <f>IF($B120="","",ROUND(L119+V120-AF120-AP120,2))</f>
        <v/>
      </c>
      <c r="M120" s="12">
        <f>IF($B120="","",ROUND(M119+W120-AG120-AQ120,2))</f>
        <v/>
      </c>
      <c r="N120" s="12">
        <f>IF($B120="","",ROUND(N119+X120-AH120-AR120,2))</f>
        <v/>
      </c>
      <c r="O120" s="12">
        <f>IF($B120="","",ROUND(O119+Y120-AI120-AS120,2))</f>
        <v/>
      </c>
      <c r="P120" s="12">
        <f>IF($B120="","",ROUND(P119+Z120-AJ120-AT120,2))</f>
        <v/>
      </c>
      <c r="Q120" s="12">
        <f>IF($B120="","",ROUND(Q119+AA120-AK120-AU120,2))</f>
        <v/>
      </c>
      <c r="R120" s="12">
        <f>IF($B120="","",ROUND(R119+AB120-AL120-AV120,2))</f>
        <v/>
      </c>
      <c r="S120" s="12">
        <f>IF($B120="","",ROUND(I119*I$7,2))</f>
        <v/>
      </c>
      <c r="T120" s="12">
        <f>IF($B120="","",ROUND(J119*J$7,2))</f>
        <v/>
      </c>
      <c r="U120" s="12">
        <f>IF($B120="","",ROUND(K119*K$7,2))</f>
        <v/>
      </c>
      <c r="V120" s="12">
        <f>IF($B120="","",ROUND(L119*L$7,2))</f>
        <v/>
      </c>
      <c r="W120" s="12">
        <f>IF($B120="","",ROUND(M119*M$7,2))</f>
        <v/>
      </c>
      <c r="X120" s="12">
        <f>IF($B120="","",ROUND(N119*N$7,2))</f>
        <v/>
      </c>
      <c r="Y120" s="12">
        <f>IF($B120="","",ROUND(O119*O$7,2))</f>
        <v/>
      </c>
      <c r="Z120" s="12">
        <f>IF($B120="","",ROUND(P119*P$7,2))</f>
        <v/>
      </c>
      <c r="AA120" s="12">
        <f>IF($B120="","",ROUND(Q119*Q$7,2))</f>
        <v/>
      </c>
      <c r="AB120" s="12">
        <f>IF($B120="","",ROUND(R119*R$7,2))</f>
        <v/>
      </c>
      <c r="AC120" s="12">
        <f>IF($B120="","",MIN(I$8,I119+S120))</f>
        <v/>
      </c>
      <c r="AD120" s="12">
        <f>IF($B120="","",MIN(J$8,J119+T120))</f>
        <v/>
      </c>
      <c r="AE120" s="12">
        <f>IF($B120="","",MIN(K$8,K119+U120))</f>
        <v/>
      </c>
      <c r="AF120" s="12">
        <f>IF($B120="","",MIN(L$8,L119+V120))</f>
        <v/>
      </c>
      <c r="AG120" s="12">
        <f>IF($B120="","",MIN(M$8,M119+W120))</f>
        <v/>
      </c>
      <c r="AH120" s="12">
        <f>IF($B120="","",MIN(N$8,N119+X120))</f>
        <v/>
      </c>
      <c r="AI120" s="12">
        <f>IF($B120="","",MIN(O$8,O119+Y120))</f>
        <v/>
      </c>
      <c r="AJ120" s="12">
        <f>IF($B120="","",MIN(P$8,P119+Z120))</f>
        <v/>
      </c>
      <c r="AK120" s="12">
        <f>IF($B120="","",MIN(Q$8,Q119+AA120))</f>
        <v/>
      </c>
      <c r="AL120" s="12">
        <f>IF($B120="","",MIN(R$8,R119+AB120))</f>
        <v/>
      </c>
      <c r="AM120" s="12">
        <f>IF($B120="","",ROUND(MIN(I119+S120-AC120,MAX(0,Deudas!$D$8-SUM($AC120:$AL120))),2))</f>
        <v/>
      </c>
      <c r="AN120" s="12">
        <f>IF($B120="","",ROUND(MIN(J119+T120-AD120,MAX(0,Deudas!$D$8-SUM($AC120:$AL120)-SUM($AM120:AM120))),2))</f>
        <v/>
      </c>
      <c r="AO120" s="12">
        <f>IF($B120="","",ROUND(MIN(K119+U120-AE120,MAX(0,Deudas!$D$8-SUM($AC120:$AL120)-SUM($AM120:AN120))),2))</f>
        <v/>
      </c>
      <c r="AP120" s="12">
        <f>IF($B120="","",ROUND(MIN(L119+V120-AF120,MAX(0,Deudas!$D$8-SUM($AC120:$AL120)-SUM($AM120:AO120))),2))</f>
        <v/>
      </c>
      <c r="AQ120" s="12">
        <f>IF($B120="","",ROUND(MIN(M119+W120-AG120,MAX(0,Deudas!$D$8-SUM($AC120:$AL120)-SUM($AM120:AP120))),2))</f>
        <v/>
      </c>
      <c r="AR120" s="12">
        <f>IF($B120="","",ROUND(MIN(N119+X120-AH120,MAX(0,Deudas!$D$8-SUM($AC120:$AL120)-SUM($AM120:AQ120))),2))</f>
        <v/>
      </c>
      <c r="AS120" s="12">
        <f>IF($B120="","",ROUND(MIN(O119+Y120-AI120,MAX(0,Deudas!$D$8-SUM($AC120:$AL120)-SUM($AM120:AR120))),2))</f>
        <v/>
      </c>
      <c r="AT120" s="12">
        <f>IF($B120="","",ROUND(MIN(P119+Z120-AJ120,MAX(0,Deudas!$D$8-SUM($AC120:$AL120)-SUM($AM120:AS120))),2))</f>
        <v/>
      </c>
      <c r="AU120" s="12">
        <f>IF($B120="","",ROUND(MIN(Q119+AA120-AK120,MAX(0,Deudas!$D$8-SUM($AC120:$AL120)-SUM($AM120:AT120))),2))</f>
        <v/>
      </c>
      <c r="AV120" s="12">
        <f>IF($B120="","",ROUND(MIN(R119+AB120-AL120,MAX(0,Deudas!$D$8-SUM($AC120:$AL120)-SUM($AM120:AU120))),2))</f>
        <v/>
      </c>
    </row>
    <row r="121">
      <c r="B121" s="15">
        <f>IF(B120="","",IF(G120&gt;0.004,B120+1,""))</f>
        <v/>
      </c>
      <c r="C121" s="14">
        <f>IF($B121="","",EDATE(Deudas!$D$7,$B121))</f>
        <v/>
      </c>
      <c r="D121" s="12">
        <f>IF($B121="","",SUM($AC121:$AV121))</f>
        <v/>
      </c>
      <c r="E121" s="12">
        <f>IF($B121="","",SUM($S121:$AB121))</f>
        <v/>
      </c>
      <c r="F121" s="12">
        <f>IF($B121="","",D121-E121)</f>
        <v/>
      </c>
      <c r="G121" s="20">
        <f>IF($B121="","",SUM($I121:$R121))</f>
        <v/>
      </c>
      <c r="I121" s="12">
        <f>IF($B121="","",ROUND(I120+S121-AC121-AM121,2))</f>
        <v/>
      </c>
      <c r="J121" s="12">
        <f>IF($B121="","",ROUND(J120+T121-AD121-AN121,2))</f>
        <v/>
      </c>
      <c r="K121" s="12">
        <f>IF($B121="","",ROUND(K120+U121-AE121-AO121,2))</f>
        <v/>
      </c>
      <c r="L121" s="12">
        <f>IF($B121="","",ROUND(L120+V121-AF121-AP121,2))</f>
        <v/>
      </c>
      <c r="M121" s="12">
        <f>IF($B121="","",ROUND(M120+W121-AG121-AQ121,2))</f>
        <v/>
      </c>
      <c r="N121" s="12">
        <f>IF($B121="","",ROUND(N120+X121-AH121-AR121,2))</f>
        <v/>
      </c>
      <c r="O121" s="12">
        <f>IF($B121="","",ROUND(O120+Y121-AI121-AS121,2))</f>
        <v/>
      </c>
      <c r="P121" s="12">
        <f>IF($B121="","",ROUND(P120+Z121-AJ121-AT121,2))</f>
        <v/>
      </c>
      <c r="Q121" s="12">
        <f>IF($B121="","",ROUND(Q120+AA121-AK121-AU121,2))</f>
        <v/>
      </c>
      <c r="R121" s="12">
        <f>IF($B121="","",ROUND(R120+AB121-AL121-AV121,2))</f>
        <v/>
      </c>
      <c r="S121" s="12">
        <f>IF($B121="","",ROUND(I120*I$7,2))</f>
        <v/>
      </c>
      <c r="T121" s="12">
        <f>IF($B121="","",ROUND(J120*J$7,2))</f>
        <v/>
      </c>
      <c r="U121" s="12">
        <f>IF($B121="","",ROUND(K120*K$7,2))</f>
        <v/>
      </c>
      <c r="V121" s="12">
        <f>IF($B121="","",ROUND(L120*L$7,2))</f>
        <v/>
      </c>
      <c r="W121" s="12">
        <f>IF($B121="","",ROUND(M120*M$7,2))</f>
        <v/>
      </c>
      <c r="X121" s="12">
        <f>IF($B121="","",ROUND(N120*N$7,2))</f>
        <v/>
      </c>
      <c r="Y121" s="12">
        <f>IF($B121="","",ROUND(O120*O$7,2))</f>
        <v/>
      </c>
      <c r="Z121" s="12">
        <f>IF($B121="","",ROUND(P120*P$7,2))</f>
        <v/>
      </c>
      <c r="AA121" s="12">
        <f>IF($B121="","",ROUND(Q120*Q$7,2))</f>
        <v/>
      </c>
      <c r="AB121" s="12">
        <f>IF($B121="","",ROUND(R120*R$7,2))</f>
        <v/>
      </c>
      <c r="AC121" s="12">
        <f>IF($B121="","",MIN(I$8,I120+S121))</f>
        <v/>
      </c>
      <c r="AD121" s="12">
        <f>IF($B121="","",MIN(J$8,J120+T121))</f>
        <v/>
      </c>
      <c r="AE121" s="12">
        <f>IF($B121="","",MIN(K$8,K120+U121))</f>
        <v/>
      </c>
      <c r="AF121" s="12">
        <f>IF($B121="","",MIN(L$8,L120+V121))</f>
        <v/>
      </c>
      <c r="AG121" s="12">
        <f>IF($B121="","",MIN(M$8,M120+W121))</f>
        <v/>
      </c>
      <c r="AH121" s="12">
        <f>IF($B121="","",MIN(N$8,N120+X121))</f>
        <v/>
      </c>
      <c r="AI121" s="12">
        <f>IF($B121="","",MIN(O$8,O120+Y121))</f>
        <v/>
      </c>
      <c r="AJ121" s="12">
        <f>IF($B121="","",MIN(P$8,P120+Z121))</f>
        <v/>
      </c>
      <c r="AK121" s="12">
        <f>IF($B121="","",MIN(Q$8,Q120+AA121))</f>
        <v/>
      </c>
      <c r="AL121" s="12">
        <f>IF($B121="","",MIN(R$8,R120+AB121))</f>
        <v/>
      </c>
      <c r="AM121" s="12">
        <f>IF($B121="","",ROUND(MIN(I120+S121-AC121,MAX(0,Deudas!$D$8-SUM($AC121:$AL121))),2))</f>
        <v/>
      </c>
      <c r="AN121" s="12">
        <f>IF($B121="","",ROUND(MIN(J120+T121-AD121,MAX(0,Deudas!$D$8-SUM($AC121:$AL121)-SUM($AM121:AM121))),2))</f>
        <v/>
      </c>
      <c r="AO121" s="12">
        <f>IF($B121="","",ROUND(MIN(K120+U121-AE121,MAX(0,Deudas!$D$8-SUM($AC121:$AL121)-SUM($AM121:AN121))),2))</f>
        <v/>
      </c>
      <c r="AP121" s="12">
        <f>IF($B121="","",ROUND(MIN(L120+V121-AF121,MAX(0,Deudas!$D$8-SUM($AC121:$AL121)-SUM($AM121:AO121))),2))</f>
        <v/>
      </c>
      <c r="AQ121" s="12">
        <f>IF($B121="","",ROUND(MIN(M120+W121-AG121,MAX(0,Deudas!$D$8-SUM($AC121:$AL121)-SUM($AM121:AP121))),2))</f>
        <v/>
      </c>
      <c r="AR121" s="12">
        <f>IF($B121="","",ROUND(MIN(N120+X121-AH121,MAX(0,Deudas!$D$8-SUM($AC121:$AL121)-SUM($AM121:AQ121))),2))</f>
        <v/>
      </c>
      <c r="AS121" s="12">
        <f>IF($B121="","",ROUND(MIN(O120+Y121-AI121,MAX(0,Deudas!$D$8-SUM($AC121:$AL121)-SUM($AM121:AR121))),2))</f>
        <v/>
      </c>
      <c r="AT121" s="12">
        <f>IF($B121="","",ROUND(MIN(P120+Z121-AJ121,MAX(0,Deudas!$D$8-SUM($AC121:$AL121)-SUM($AM121:AS121))),2))</f>
        <v/>
      </c>
      <c r="AU121" s="12">
        <f>IF($B121="","",ROUND(MIN(Q120+AA121-AK121,MAX(0,Deudas!$D$8-SUM($AC121:$AL121)-SUM($AM121:AT121))),2))</f>
        <v/>
      </c>
      <c r="AV121" s="12">
        <f>IF($B121="","",ROUND(MIN(R120+AB121-AL121,MAX(0,Deudas!$D$8-SUM($AC121:$AL121)-SUM($AM121:AU121))),2))</f>
        <v/>
      </c>
    </row>
    <row r="122">
      <c r="B122" s="15">
        <f>IF(B121="","",IF(G121&gt;0.004,B121+1,""))</f>
        <v/>
      </c>
      <c r="C122" s="14">
        <f>IF($B122="","",EDATE(Deudas!$D$7,$B122))</f>
        <v/>
      </c>
      <c r="D122" s="12">
        <f>IF($B122="","",SUM($AC122:$AV122))</f>
        <v/>
      </c>
      <c r="E122" s="12">
        <f>IF($B122="","",SUM($S122:$AB122))</f>
        <v/>
      </c>
      <c r="F122" s="12">
        <f>IF($B122="","",D122-E122)</f>
        <v/>
      </c>
      <c r="G122" s="20">
        <f>IF($B122="","",SUM($I122:$R122))</f>
        <v/>
      </c>
      <c r="I122" s="12">
        <f>IF($B122="","",ROUND(I121+S122-AC122-AM122,2))</f>
        <v/>
      </c>
      <c r="J122" s="12">
        <f>IF($B122="","",ROUND(J121+T122-AD122-AN122,2))</f>
        <v/>
      </c>
      <c r="K122" s="12">
        <f>IF($B122="","",ROUND(K121+U122-AE122-AO122,2))</f>
        <v/>
      </c>
      <c r="L122" s="12">
        <f>IF($B122="","",ROUND(L121+V122-AF122-AP122,2))</f>
        <v/>
      </c>
      <c r="M122" s="12">
        <f>IF($B122="","",ROUND(M121+W122-AG122-AQ122,2))</f>
        <v/>
      </c>
      <c r="N122" s="12">
        <f>IF($B122="","",ROUND(N121+X122-AH122-AR122,2))</f>
        <v/>
      </c>
      <c r="O122" s="12">
        <f>IF($B122="","",ROUND(O121+Y122-AI122-AS122,2))</f>
        <v/>
      </c>
      <c r="P122" s="12">
        <f>IF($B122="","",ROUND(P121+Z122-AJ122-AT122,2))</f>
        <v/>
      </c>
      <c r="Q122" s="12">
        <f>IF($B122="","",ROUND(Q121+AA122-AK122-AU122,2))</f>
        <v/>
      </c>
      <c r="R122" s="12">
        <f>IF($B122="","",ROUND(R121+AB122-AL122-AV122,2))</f>
        <v/>
      </c>
      <c r="S122" s="12">
        <f>IF($B122="","",ROUND(I121*I$7,2))</f>
        <v/>
      </c>
      <c r="T122" s="12">
        <f>IF($B122="","",ROUND(J121*J$7,2))</f>
        <v/>
      </c>
      <c r="U122" s="12">
        <f>IF($B122="","",ROUND(K121*K$7,2))</f>
        <v/>
      </c>
      <c r="V122" s="12">
        <f>IF($B122="","",ROUND(L121*L$7,2))</f>
        <v/>
      </c>
      <c r="W122" s="12">
        <f>IF($B122="","",ROUND(M121*M$7,2))</f>
        <v/>
      </c>
      <c r="X122" s="12">
        <f>IF($B122="","",ROUND(N121*N$7,2))</f>
        <v/>
      </c>
      <c r="Y122" s="12">
        <f>IF($B122="","",ROUND(O121*O$7,2))</f>
        <v/>
      </c>
      <c r="Z122" s="12">
        <f>IF($B122="","",ROUND(P121*P$7,2))</f>
        <v/>
      </c>
      <c r="AA122" s="12">
        <f>IF($B122="","",ROUND(Q121*Q$7,2))</f>
        <v/>
      </c>
      <c r="AB122" s="12">
        <f>IF($B122="","",ROUND(R121*R$7,2))</f>
        <v/>
      </c>
      <c r="AC122" s="12">
        <f>IF($B122="","",MIN(I$8,I121+S122))</f>
        <v/>
      </c>
      <c r="AD122" s="12">
        <f>IF($B122="","",MIN(J$8,J121+T122))</f>
        <v/>
      </c>
      <c r="AE122" s="12">
        <f>IF($B122="","",MIN(K$8,K121+U122))</f>
        <v/>
      </c>
      <c r="AF122" s="12">
        <f>IF($B122="","",MIN(L$8,L121+V122))</f>
        <v/>
      </c>
      <c r="AG122" s="12">
        <f>IF($B122="","",MIN(M$8,M121+W122))</f>
        <v/>
      </c>
      <c r="AH122" s="12">
        <f>IF($B122="","",MIN(N$8,N121+X122))</f>
        <v/>
      </c>
      <c r="AI122" s="12">
        <f>IF($B122="","",MIN(O$8,O121+Y122))</f>
        <v/>
      </c>
      <c r="AJ122" s="12">
        <f>IF($B122="","",MIN(P$8,P121+Z122))</f>
        <v/>
      </c>
      <c r="AK122" s="12">
        <f>IF($B122="","",MIN(Q$8,Q121+AA122))</f>
        <v/>
      </c>
      <c r="AL122" s="12">
        <f>IF($B122="","",MIN(R$8,R121+AB122))</f>
        <v/>
      </c>
      <c r="AM122" s="12">
        <f>IF($B122="","",ROUND(MIN(I121+S122-AC122,MAX(0,Deudas!$D$8-SUM($AC122:$AL122))),2))</f>
        <v/>
      </c>
      <c r="AN122" s="12">
        <f>IF($B122="","",ROUND(MIN(J121+T122-AD122,MAX(0,Deudas!$D$8-SUM($AC122:$AL122)-SUM($AM122:AM122))),2))</f>
        <v/>
      </c>
      <c r="AO122" s="12">
        <f>IF($B122="","",ROUND(MIN(K121+U122-AE122,MAX(0,Deudas!$D$8-SUM($AC122:$AL122)-SUM($AM122:AN122))),2))</f>
        <v/>
      </c>
      <c r="AP122" s="12">
        <f>IF($B122="","",ROUND(MIN(L121+V122-AF122,MAX(0,Deudas!$D$8-SUM($AC122:$AL122)-SUM($AM122:AO122))),2))</f>
        <v/>
      </c>
      <c r="AQ122" s="12">
        <f>IF($B122="","",ROUND(MIN(M121+W122-AG122,MAX(0,Deudas!$D$8-SUM($AC122:$AL122)-SUM($AM122:AP122))),2))</f>
        <v/>
      </c>
      <c r="AR122" s="12">
        <f>IF($B122="","",ROUND(MIN(N121+X122-AH122,MAX(0,Deudas!$D$8-SUM($AC122:$AL122)-SUM($AM122:AQ122))),2))</f>
        <v/>
      </c>
      <c r="AS122" s="12">
        <f>IF($B122="","",ROUND(MIN(O121+Y122-AI122,MAX(0,Deudas!$D$8-SUM($AC122:$AL122)-SUM($AM122:AR122))),2))</f>
        <v/>
      </c>
      <c r="AT122" s="12">
        <f>IF($B122="","",ROUND(MIN(P121+Z122-AJ122,MAX(0,Deudas!$D$8-SUM($AC122:$AL122)-SUM($AM122:AS122))),2))</f>
        <v/>
      </c>
      <c r="AU122" s="12">
        <f>IF($B122="","",ROUND(MIN(Q121+AA122-AK122,MAX(0,Deudas!$D$8-SUM($AC122:$AL122)-SUM($AM122:AT122))),2))</f>
        <v/>
      </c>
      <c r="AV122" s="12">
        <f>IF($B122="","",ROUND(MIN(R121+AB122-AL122,MAX(0,Deudas!$D$8-SUM($AC122:$AL122)-SUM($AM122:AU122))),2))</f>
        <v/>
      </c>
    </row>
    <row r="123">
      <c r="B123" s="15">
        <f>IF(B122="","",IF(G122&gt;0.004,B122+1,""))</f>
        <v/>
      </c>
      <c r="C123" s="14">
        <f>IF($B123="","",EDATE(Deudas!$D$7,$B123))</f>
        <v/>
      </c>
      <c r="D123" s="12">
        <f>IF($B123="","",SUM($AC123:$AV123))</f>
        <v/>
      </c>
      <c r="E123" s="12">
        <f>IF($B123="","",SUM($S123:$AB123))</f>
        <v/>
      </c>
      <c r="F123" s="12">
        <f>IF($B123="","",D123-E123)</f>
        <v/>
      </c>
      <c r="G123" s="20">
        <f>IF($B123="","",SUM($I123:$R123))</f>
        <v/>
      </c>
      <c r="I123" s="12">
        <f>IF($B123="","",ROUND(I122+S123-AC123-AM123,2))</f>
        <v/>
      </c>
      <c r="J123" s="12">
        <f>IF($B123="","",ROUND(J122+T123-AD123-AN123,2))</f>
        <v/>
      </c>
      <c r="K123" s="12">
        <f>IF($B123="","",ROUND(K122+U123-AE123-AO123,2))</f>
        <v/>
      </c>
      <c r="L123" s="12">
        <f>IF($B123="","",ROUND(L122+V123-AF123-AP123,2))</f>
        <v/>
      </c>
      <c r="M123" s="12">
        <f>IF($B123="","",ROUND(M122+W123-AG123-AQ123,2))</f>
        <v/>
      </c>
      <c r="N123" s="12">
        <f>IF($B123="","",ROUND(N122+X123-AH123-AR123,2))</f>
        <v/>
      </c>
      <c r="O123" s="12">
        <f>IF($B123="","",ROUND(O122+Y123-AI123-AS123,2))</f>
        <v/>
      </c>
      <c r="P123" s="12">
        <f>IF($B123="","",ROUND(P122+Z123-AJ123-AT123,2))</f>
        <v/>
      </c>
      <c r="Q123" s="12">
        <f>IF($B123="","",ROUND(Q122+AA123-AK123-AU123,2))</f>
        <v/>
      </c>
      <c r="R123" s="12">
        <f>IF($B123="","",ROUND(R122+AB123-AL123-AV123,2))</f>
        <v/>
      </c>
      <c r="S123" s="12">
        <f>IF($B123="","",ROUND(I122*I$7,2))</f>
        <v/>
      </c>
      <c r="T123" s="12">
        <f>IF($B123="","",ROUND(J122*J$7,2))</f>
        <v/>
      </c>
      <c r="U123" s="12">
        <f>IF($B123="","",ROUND(K122*K$7,2))</f>
        <v/>
      </c>
      <c r="V123" s="12">
        <f>IF($B123="","",ROUND(L122*L$7,2))</f>
        <v/>
      </c>
      <c r="W123" s="12">
        <f>IF($B123="","",ROUND(M122*M$7,2))</f>
        <v/>
      </c>
      <c r="X123" s="12">
        <f>IF($B123="","",ROUND(N122*N$7,2))</f>
        <v/>
      </c>
      <c r="Y123" s="12">
        <f>IF($B123="","",ROUND(O122*O$7,2))</f>
        <v/>
      </c>
      <c r="Z123" s="12">
        <f>IF($B123="","",ROUND(P122*P$7,2))</f>
        <v/>
      </c>
      <c r="AA123" s="12">
        <f>IF($B123="","",ROUND(Q122*Q$7,2))</f>
        <v/>
      </c>
      <c r="AB123" s="12">
        <f>IF($B123="","",ROUND(R122*R$7,2))</f>
        <v/>
      </c>
      <c r="AC123" s="12">
        <f>IF($B123="","",MIN(I$8,I122+S123))</f>
        <v/>
      </c>
      <c r="AD123" s="12">
        <f>IF($B123="","",MIN(J$8,J122+T123))</f>
        <v/>
      </c>
      <c r="AE123" s="12">
        <f>IF($B123="","",MIN(K$8,K122+U123))</f>
        <v/>
      </c>
      <c r="AF123" s="12">
        <f>IF($B123="","",MIN(L$8,L122+V123))</f>
        <v/>
      </c>
      <c r="AG123" s="12">
        <f>IF($B123="","",MIN(M$8,M122+W123))</f>
        <v/>
      </c>
      <c r="AH123" s="12">
        <f>IF($B123="","",MIN(N$8,N122+X123))</f>
        <v/>
      </c>
      <c r="AI123" s="12">
        <f>IF($B123="","",MIN(O$8,O122+Y123))</f>
        <v/>
      </c>
      <c r="AJ123" s="12">
        <f>IF($B123="","",MIN(P$8,P122+Z123))</f>
        <v/>
      </c>
      <c r="AK123" s="12">
        <f>IF($B123="","",MIN(Q$8,Q122+AA123))</f>
        <v/>
      </c>
      <c r="AL123" s="12">
        <f>IF($B123="","",MIN(R$8,R122+AB123))</f>
        <v/>
      </c>
      <c r="AM123" s="12">
        <f>IF($B123="","",ROUND(MIN(I122+S123-AC123,MAX(0,Deudas!$D$8-SUM($AC123:$AL123))),2))</f>
        <v/>
      </c>
      <c r="AN123" s="12">
        <f>IF($B123="","",ROUND(MIN(J122+T123-AD123,MAX(0,Deudas!$D$8-SUM($AC123:$AL123)-SUM($AM123:AM123))),2))</f>
        <v/>
      </c>
      <c r="AO123" s="12">
        <f>IF($B123="","",ROUND(MIN(K122+U123-AE123,MAX(0,Deudas!$D$8-SUM($AC123:$AL123)-SUM($AM123:AN123))),2))</f>
        <v/>
      </c>
      <c r="AP123" s="12">
        <f>IF($B123="","",ROUND(MIN(L122+V123-AF123,MAX(0,Deudas!$D$8-SUM($AC123:$AL123)-SUM($AM123:AO123))),2))</f>
        <v/>
      </c>
      <c r="AQ123" s="12">
        <f>IF($B123="","",ROUND(MIN(M122+W123-AG123,MAX(0,Deudas!$D$8-SUM($AC123:$AL123)-SUM($AM123:AP123))),2))</f>
        <v/>
      </c>
      <c r="AR123" s="12">
        <f>IF($B123="","",ROUND(MIN(N122+X123-AH123,MAX(0,Deudas!$D$8-SUM($AC123:$AL123)-SUM($AM123:AQ123))),2))</f>
        <v/>
      </c>
      <c r="AS123" s="12">
        <f>IF($B123="","",ROUND(MIN(O122+Y123-AI123,MAX(0,Deudas!$D$8-SUM($AC123:$AL123)-SUM($AM123:AR123))),2))</f>
        <v/>
      </c>
      <c r="AT123" s="12">
        <f>IF($B123="","",ROUND(MIN(P122+Z123-AJ123,MAX(0,Deudas!$D$8-SUM($AC123:$AL123)-SUM($AM123:AS123))),2))</f>
        <v/>
      </c>
      <c r="AU123" s="12">
        <f>IF($B123="","",ROUND(MIN(Q122+AA123-AK123,MAX(0,Deudas!$D$8-SUM($AC123:$AL123)-SUM($AM123:AT123))),2))</f>
        <v/>
      </c>
      <c r="AV123" s="12">
        <f>IF($B123="","",ROUND(MIN(R122+AB123-AL123,MAX(0,Deudas!$D$8-SUM($AC123:$AL123)-SUM($AM123:AU123))),2))</f>
        <v/>
      </c>
    </row>
    <row r="124">
      <c r="B124" s="15">
        <f>IF(B123="","",IF(G123&gt;0.004,B123+1,""))</f>
        <v/>
      </c>
      <c r="C124" s="14">
        <f>IF($B124="","",EDATE(Deudas!$D$7,$B124))</f>
        <v/>
      </c>
      <c r="D124" s="12">
        <f>IF($B124="","",SUM($AC124:$AV124))</f>
        <v/>
      </c>
      <c r="E124" s="12">
        <f>IF($B124="","",SUM($S124:$AB124))</f>
        <v/>
      </c>
      <c r="F124" s="12">
        <f>IF($B124="","",D124-E124)</f>
        <v/>
      </c>
      <c r="G124" s="20">
        <f>IF($B124="","",SUM($I124:$R124))</f>
        <v/>
      </c>
      <c r="I124" s="12">
        <f>IF($B124="","",ROUND(I123+S124-AC124-AM124,2))</f>
        <v/>
      </c>
      <c r="J124" s="12">
        <f>IF($B124="","",ROUND(J123+T124-AD124-AN124,2))</f>
        <v/>
      </c>
      <c r="K124" s="12">
        <f>IF($B124="","",ROUND(K123+U124-AE124-AO124,2))</f>
        <v/>
      </c>
      <c r="L124" s="12">
        <f>IF($B124="","",ROUND(L123+V124-AF124-AP124,2))</f>
        <v/>
      </c>
      <c r="M124" s="12">
        <f>IF($B124="","",ROUND(M123+W124-AG124-AQ124,2))</f>
        <v/>
      </c>
      <c r="N124" s="12">
        <f>IF($B124="","",ROUND(N123+X124-AH124-AR124,2))</f>
        <v/>
      </c>
      <c r="O124" s="12">
        <f>IF($B124="","",ROUND(O123+Y124-AI124-AS124,2))</f>
        <v/>
      </c>
      <c r="P124" s="12">
        <f>IF($B124="","",ROUND(P123+Z124-AJ124-AT124,2))</f>
        <v/>
      </c>
      <c r="Q124" s="12">
        <f>IF($B124="","",ROUND(Q123+AA124-AK124-AU124,2))</f>
        <v/>
      </c>
      <c r="R124" s="12">
        <f>IF($B124="","",ROUND(R123+AB124-AL124-AV124,2))</f>
        <v/>
      </c>
      <c r="S124" s="12">
        <f>IF($B124="","",ROUND(I123*I$7,2))</f>
        <v/>
      </c>
      <c r="T124" s="12">
        <f>IF($B124="","",ROUND(J123*J$7,2))</f>
        <v/>
      </c>
      <c r="U124" s="12">
        <f>IF($B124="","",ROUND(K123*K$7,2))</f>
        <v/>
      </c>
      <c r="V124" s="12">
        <f>IF($B124="","",ROUND(L123*L$7,2))</f>
        <v/>
      </c>
      <c r="W124" s="12">
        <f>IF($B124="","",ROUND(M123*M$7,2))</f>
        <v/>
      </c>
      <c r="X124" s="12">
        <f>IF($B124="","",ROUND(N123*N$7,2))</f>
        <v/>
      </c>
      <c r="Y124" s="12">
        <f>IF($B124="","",ROUND(O123*O$7,2))</f>
        <v/>
      </c>
      <c r="Z124" s="12">
        <f>IF($B124="","",ROUND(P123*P$7,2))</f>
        <v/>
      </c>
      <c r="AA124" s="12">
        <f>IF($B124="","",ROUND(Q123*Q$7,2))</f>
        <v/>
      </c>
      <c r="AB124" s="12">
        <f>IF($B124="","",ROUND(R123*R$7,2))</f>
        <v/>
      </c>
      <c r="AC124" s="12">
        <f>IF($B124="","",MIN(I$8,I123+S124))</f>
        <v/>
      </c>
      <c r="AD124" s="12">
        <f>IF($B124="","",MIN(J$8,J123+T124))</f>
        <v/>
      </c>
      <c r="AE124" s="12">
        <f>IF($B124="","",MIN(K$8,K123+U124))</f>
        <v/>
      </c>
      <c r="AF124" s="12">
        <f>IF($B124="","",MIN(L$8,L123+V124))</f>
        <v/>
      </c>
      <c r="AG124" s="12">
        <f>IF($B124="","",MIN(M$8,M123+W124))</f>
        <v/>
      </c>
      <c r="AH124" s="12">
        <f>IF($B124="","",MIN(N$8,N123+X124))</f>
        <v/>
      </c>
      <c r="AI124" s="12">
        <f>IF($B124="","",MIN(O$8,O123+Y124))</f>
        <v/>
      </c>
      <c r="AJ124" s="12">
        <f>IF($B124="","",MIN(P$8,P123+Z124))</f>
        <v/>
      </c>
      <c r="AK124" s="12">
        <f>IF($B124="","",MIN(Q$8,Q123+AA124))</f>
        <v/>
      </c>
      <c r="AL124" s="12">
        <f>IF($B124="","",MIN(R$8,R123+AB124))</f>
        <v/>
      </c>
      <c r="AM124" s="12">
        <f>IF($B124="","",ROUND(MIN(I123+S124-AC124,MAX(0,Deudas!$D$8-SUM($AC124:$AL124))),2))</f>
        <v/>
      </c>
      <c r="AN124" s="12">
        <f>IF($B124="","",ROUND(MIN(J123+T124-AD124,MAX(0,Deudas!$D$8-SUM($AC124:$AL124)-SUM($AM124:AM124))),2))</f>
        <v/>
      </c>
      <c r="AO124" s="12">
        <f>IF($B124="","",ROUND(MIN(K123+U124-AE124,MAX(0,Deudas!$D$8-SUM($AC124:$AL124)-SUM($AM124:AN124))),2))</f>
        <v/>
      </c>
      <c r="AP124" s="12">
        <f>IF($B124="","",ROUND(MIN(L123+V124-AF124,MAX(0,Deudas!$D$8-SUM($AC124:$AL124)-SUM($AM124:AO124))),2))</f>
        <v/>
      </c>
      <c r="AQ124" s="12">
        <f>IF($B124="","",ROUND(MIN(M123+W124-AG124,MAX(0,Deudas!$D$8-SUM($AC124:$AL124)-SUM($AM124:AP124))),2))</f>
        <v/>
      </c>
      <c r="AR124" s="12">
        <f>IF($B124="","",ROUND(MIN(N123+X124-AH124,MAX(0,Deudas!$D$8-SUM($AC124:$AL124)-SUM($AM124:AQ124))),2))</f>
        <v/>
      </c>
      <c r="AS124" s="12">
        <f>IF($B124="","",ROUND(MIN(O123+Y124-AI124,MAX(0,Deudas!$D$8-SUM($AC124:$AL124)-SUM($AM124:AR124))),2))</f>
        <v/>
      </c>
      <c r="AT124" s="12">
        <f>IF($B124="","",ROUND(MIN(P123+Z124-AJ124,MAX(0,Deudas!$D$8-SUM($AC124:$AL124)-SUM($AM124:AS124))),2))</f>
        <v/>
      </c>
      <c r="AU124" s="12">
        <f>IF($B124="","",ROUND(MIN(Q123+AA124-AK124,MAX(0,Deudas!$D$8-SUM($AC124:$AL124)-SUM($AM124:AT124))),2))</f>
        <v/>
      </c>
      <c r="AV124" s="12">
        <f>IF($B124="","",ROUND(MIN(R123+AB124-AL124,MAX(0,Deudas!$D$8-SUM($AC124:$AL124)-SUM($AM124:AU124))),2))</f>
        <v/>
      </c>
    </row>
    <row r="125">
      <c r="B125" s="15">
        <f>IF(B124="","",IF(G124&gt;0.004,B124+1,""))</f>
        <v/>
      </c>
      <c r="C125" s="14">
        <f>IF($B125="","",EDATE(Deudas!$D$7,$B125))</f>
        <v/>
      </c>
      <c r="D125" s="12">
        <f>IF($B125="","",SUM($AC125:$AV125))</f>
        <v/>
      </c>
      <c r="E125" s="12">
        <f>IF($B125="","",SUM($S125:$AB125))</f>
        <v/>
      </c>
      <c r="F125" s="12">
        <f>IF($B125="","",D125-E125)</f>
        <v/>
      </c>
      <c r="G125" s="20">
        <f>IF($B125="","",SUM($I125:$R125))</f>
        <v/>
      </c>
      <c r="I125" s="12">
        <f>IF($B125="","",ROUND(I124+S125-AC125-AM125,2))</f>
        <v/>
      </c>
      <c r="J125" s="12">
        <f>IF($B125="","",ROUND(J124+T125-AD125-AN125,2))</f>
        <v/>
      </c>
      <c r="K125" s="12">
        <f>IF($B125="","",ROUND(K124+U125-AE125-AO125,2))</f>
        <v/>
      </c>
      <c r="L125" s="12">
        <f>IF($B125="","",ROUND(L124+V125-AF125-AP125,2))</f>
        <v/>
      </c>
      <c r="M125" s="12">
        <f>IF($B125="","",ROUND(M124+W125-AG125-AQ125,2))</f>
        <v/>
      </c>
      <c r="N125" s="12">
        <f>IF($B125="","",ROUND(N124+X125-AH125-AR125,2))</f>
        <v/>
      </c>
      <c r="O125" s="12">
        <f>IF($B125="","",ROUND(O124+Y125-AI125-AS125,2))</f>
        <v/>
      </c>
      <c r="P125" s="12">
        <f>IF($B125="","",ROUND(P124+Z125-AJ125-AT125,2))</f>
        <v/>
      </c>
      <c r="Q125" s="12">
        <f>IF($B125="","",ROUND(Q124+AA125-AK125-AU125,2))</f>
        <v/>
      </c>
      <c r="R125" s="12">
        <f>IF($B125="","",ROUND(R124+AB125-AL125-AV125,2))</f>
        <v/>
      </c>
      <c r="S125" s="12">
        <f>IF($B125="","",ROUND(I124*I$7,2))</f>
        <v/>
      </c>
      <c r="T125" s="12">
        <f>IF($B125="","",ROUND(J124*J$7,2))</f>
        <v/>
      </c>
      <c r="U125" s="12">
        <f>IF($B125="","",ROUND(K124*K$7,2))</f>
        <v/>
      </c>
      <c r="V125" s="12">
        <f>IF($B125="","",ROUND(L124*L$7,2))</f>
        <v/>
      </c>
      <c r="W125" s="12">
        <f>IF($B125="","",ROUND(M124*M$7,2))</f>
        <v/>
      </c>
      <c r="X125" s="12">
        <f>IF($B125="","",ROUND(N124*N$7,2))</f>
        <v/>
      </c>
      <c r="Y125" s="12">
        <f>IF($B125="","",ROUND(O124*O$7,2))</f>
        <v/>
      </c>
      <c r="Z125" s="12">
        <f>IF($B125="","",ROUND(P124*P$7,2))</f>
        <v/>
      </c>
      <c r="AA125" s="12">
        <f>IF($B125="","",ROUND(Q124*Q$7,2))</f>
        <v/>
      </c>
      <c r="AB125" s="12">
        <f>IF($B125="","",ROUND(R124*R$7,2))</f>
        <v/>
      </c>
      <c r="AC125" s="12">
        <f>IF($B125="","",MIN(I$8,I124+S125))</f>
        <v/>
      </c>
      <c r="AD125" s="12">
        <f>IF($B125="","",MIN(J$8,J124+T125))</f>
        <v/>
      </c>
      <c r="AE125" s="12">
        <f>IF($B125="","",MIN(K$8,K124+U125))</f>
        <v/>
      </c>
      <c r="AF125" s="12">
        <f>IF($B125="","",MIN(L$8,L124+V125))</f>
        <v/>
      </c>
      <c r="AG125" s="12">
        <f>IF($B125="","",MIN(M$8,M124+W125))</f>
        <v/>
      </c>
      <c r="AH125" s="12">
        <f>IF($B125="","",MIN(N$8,N124+X125))</f>
        <v/>
      </c>
      <c r="AI125" s="12">
        <f>IF($B125="","",MIN(O$8,O124+Y125))</f>
        <v/>
      </c>
      <c r="AJ125" s="12">
        <f>IF($B125="","",MIN(P$8,P124+Z125))</f>
        <v/>
      </c>
      <c r="AK125" s="12">
        <f>IF($B125="","",MIN(Q$8,Q124+AA125))</f>
        <v/>
      </c>
      <c r="AL125" s="12">
        <f>IF($B125="","",MIN(R$8,R124+AB125))</f>
        <v/>
      </c>
      <c r="AM125" s="12">
        <f>IF($B125="","",ROUND(MIN(I124+S125-AC125,MAX(0,Deudas!$D$8-SUM($AC125:$AL125))),2))</f>
        <v/>
      </c>
      <c r="AN125" s="12">
        <f>IF($B125="","",ROUND(MIN(J124+T125-AD125,MAX(0,Deudas!$D$8-SUM($AC125:$AL125)-SUM($AM125:AM125))),2))</f>
        <v/>
      </c>
      <c r="AO125" s="12">
        <f>IF($B125="","",ROUND(MIN(K124+U125-AE125,MAX(0,Deudas!$D$8-SUM($AC125:$AL125)-SUM($AM125:AN125))),2))</f>
        <v/>
      </c>
      <c r="AP125" s="12">
        <f>IF($B125="","",ROUND(MIN(L124+V125-AF125,MAX(0,Deudas!$D$8-SUM($AC125:$AL125)-SUM($AM125:AO125))),2))</f>
        <v/>
      </c>
      <c r="AQ125" s="12">
        <f>IF($B125="","",ROUND(MIN(M124+W125-AG125,MAX(0,Deudas!$D$8-SUM($AC125:$AL125)-SUM($AM125:AP125))),2))</f>
        <v/>
      </c>
      <c r="AR125" s="12">
        <f>IF($B125="","",ROUND(MIN(N124+X125-AH125,MAX(0,Deudas!$D$8-SUM($AC125:$AL125)-SUM($AM125:AQ125))),2))</f>
        <v/>
      </c>
      <c r="AS125" s="12">
        <f>IF($B125="","",ROUND(MIN(O124+Y125-AI125,MAX(0,Deudas!$D$8-SUM($AC125:$AL125)-SUM($AM125:AR125))),2))</f>
        <v/>
      </c>
      <c r="AT125" s="12">
        <f>IF($B125="","",ROUND(MIN(P124+Z125-AJ125,MAX(0,Deudas!$D$8-SUM($AC125:$AL125)-SUM($AM125:AS125))),2))</f>
        <v/>
      </c>
      <c r="AU125" s="12">
        <f>IF($B125="","",ROUND(MIN(Q124+AA125-AK125,MAX(0,Deudas!$D$8-SUM($AC125:$AL125)-SUM($AM125:AT125))),2))</f>
        <v/>
      </c>
      <c r="AV125" s="12">
        <f>IF($B125="","",ROUND(MIN(R124+AB125-AL125,MAX(0,Deudas!$D$8-SUM($AC125:$AL125)-SUM($AM125:AU125))),2))</f>
        <v/>
      </c>
    </row>
    <row r="126">
      <c r="B126" s="15">
        <f>IF(B125="","",IF(G125&gt;0.004,B125+1,""))</f>
        <v/>
      </c>
      <c r="C126" s="14">
        <f>IF($B126="","",EDATE(Deudas!$D$7,$B126))</f>
        <v/>
      </c>
      <c r="D126" s="12">
        <f>IF($B126="","",SUM($AC126:$AV126))</f>
        <v/>
      </c>
      <c r="E126" s="12">
        <f>IF($B126="","",SUM($S126:$AB126))</f>
        <v/>
      </c>
      <c r="F126" s="12">
        <f>IF($B126="","",D126-E126)</f>
        <v/>
      </c>
      <c r="G126" s="20">
        <f>IF($B126="","",SUM($I126:$R126))</f>
        <v/>
      </c>
      <c r="I126" s="12">
        <f>IF($B126="","",ROUND(I125+S126-AC126-AM126,2))</f>
        <v/>
      </c>
      <c r="J126" s="12">
        <f>IF($B126="","",ROUND(J125+T126-AD126-AN126,2))</f>
        <v/>
      </c>
      <c r="K126" s="12">
        <f>IF($B126="","",ROUND(K125+U126-AE126-AO126,2))</f>
        <v/>
      </c>
      <c r="L126" s="12">
        <f>IF($B126="","",ROUND(L125+V126-AF126-AP126,2))</f>
        <v/>
      </c>
      <c r="M126" s="12">
        <f>IF($B126="","",ROUND(M125+W126-AG126-AQ126,2))</f>
        <v/>
      </c>
      <c r="N126" s="12">
        <f>IF($B126="","",ROUND(N125+X126-AH126-AR126,2))</f>
        <v/>
      </c>
      <c r="O126" s="12">
        <f>IF($B126="","",ROUND(O125+Y126-AI126-AS126,2))</f>
        <v/>
      </c>
      <c r="P126" s="12">
        <f>IF($B126="","",ROUND(P125+Z126-AJ126-AT126,2))</f>
        <v/>
      </c>
      <c r="Q126" s="12">
        <f>IF($B126="","",ROUND(Q125+AA126-AK126-AU126,2))</f>
        <v/>
      </c>
      <c r="R126" s="12">
        <f>IF($B126="","",ROUND(R125+AB126-AL126-AV126,2))</f>
        <v/>
      </c>
      <c r="S126" s="12">
        <f>IF($B126="","",ROUND(I125*I$7,2))</f>
        <v/>
      </c>
      <c r="T126" s="12">
        <f>IF($B126="","",ROUND(J125*J$7,2))</f>
        <v/>
      </c>
      <c r="U126" s="12">
        <f>IF($B126="","",ROUND(K125*K$7,2))</f>
        <v/>
      </c>
      <c r="V126" s="12">
        <f>IF($B126="","",ROUND(L125*L$7,2))</f>
        <v/>
      </c>
      <c r="W126" s="12">
        <f>IF($B126="","",ROUND(M125*M$7,2))</f>
        <v/>
      </c>
      <c r="X126" s="12">
        <f>IF($B126="","",ROUND(N125*N$7,2))</f>
        <v/>
      </c>
      <c r="Y126" s="12">
        <f>IF($B126="","",ROUND(O125*O$7,2))</f>
        <v/>
      </c>
      <c r="Z126" s="12">
        <f>IF($B126="","",ROUND(P125*P$7,2))</f>
        <v/>
      </c>
      <c r="AA126" s="12">
        <f>IF($B126="","",ROUND(Q125*Q$7,2))</f>
        <v/>
      </c>
      <c r="AB126" s="12">
        <f>IF($B126="","",ROUND(R125*R$7,2))</f>
        <v/>
      </c>
      <c r="AC126" s="12">
        <f>IF($B126="","",MIN(I$8,I125+S126))</f>
        <v/>
      </c>
      <c r="AD126" s="12">
        <f>IF($B126="","",MIN(J$8,J125+T126))</f>
        <v/>
      </c>
      <c r="AE126" s="12">
        <f>IF($B126="","",MIN(K$8,K125+U126))</f>
        <v/>
      </c>
      <c r="AF126" s="12">
        <f>IF($B126="","",MIN(L$8,L125+V126))</f>
        <v/>
      </c>
      <c r="AG126" s="12">
        <f>IF($B126="","",MIN(M$8,M125+W126))</f>
        <v/>
      </c>
      <c r="AH126" s="12">
        <f>IF($B126="","",MIN(N$8,N125+X126))</f>
        <v/>
      </c>
      <c r="AI126" s="12">
        <f>IF($B126="","",MIN(O$8,O125+Y126))</f>
        <v/>
      </c>
      <c r="AJ126" s="12">
        <f>IF($B126="","",MIN(P$8,P125+Z126))</f>
        <v/>
      </c>
      <c r="AK126" s="12">
        <f>IF($B126="","",MIN(Q$8,Q125+AA126))</f>
        <v/>
      </c>
      <c r="AL126" s="12">
        <f>IF($B126="","",MIN(R$8,R125+AB126))</f>
        <v/>
      </c>
      <c r="AM126" s="12">
        <f>IF($B126="","",ROUND(MIN(I125+S126-AC126,MAX(0,Deudas!$D$8-SUM($AC126:$AL126))),2))</f>
        <v/>
      </c>
      <c r="AN126" s="12">
        <f>IF($B126="","",ROUND(MIN(J125+T126-AD126,MAX(0,Deudas!$D$8-SUM($AC126:$AL126)-SUM($AM126:AM126))),2))</f>
        <v/>
      </c>
      <c r="AO126" s="12">
        <f>IF($B126="","",ROUND(MIN(K125+U126-AE126,MAX(0,Deudas!$D$8-SUM($AC126:$AL126)-SUM($AM126:AN126))),2))</f>
        <v/>
      </c>
      <c r="AP126" s="12">
        <f>IF($B126="","",ROUND(MIN(L125+V126-AF126,MAX(0,Deudas!$D$8-SUM($AC126:$AL126)-SUM($AM126:AO126))),2))</f>
        <v/>
      </c>
      <c r="AQ126" s="12">
        <f>IF($B126="","",ROUND(MIN(M125+W126-AG126,MAX(0,Deudas!$D$8-SUM($AC126:$AL126)-SUM($AM126:AP126))),2))</f>
        <v/>
      </c>
      <c r="AR126" s="12">
        <f>IF($B126="","",ROUND(MIN(N125+X126-AH126,MAX(0,Deudas!$D$8-SUM($AC126:$AL126)-SUM($AM126:AQ126))),2))</f>
        <v/>
      </c>
      <c r="AS126" s="12">
        <f>IF($B126="","",ROUND(MIN(O125+Y126-AI126,MAX(0,Deudas!$D$8-SUM($AC126:$AL126)-SUM($AM126:AR126))),2))</f>
        <v/>
      </c>
      <c r="AT126" s="12">
        <f>IF($B126="","",ROUND(MIN(P125+Z126-AJ126,MAX(0,Deudas!$D$8-SUM($AC126:$AL126)-SUM($AM126:AS126))),2))</f>
        <v/>
      </c>
      <c r="AU126" s="12">
        <f>IF($B126="","",ROUND(MIN(Q125+AA126-AK126,MAX(0,Deudas!$D$8-SUM($AC126:$AL126)-SUM($AM126:AT126))),2))</f>
        <v/>
      </c>
      <c r="AV126" s="12">
        <f>IF($B126="","",ROUND(MIN(R125+AB126-AL126,MAX(0,Deudas!$D$8-SUM($AC126:$AL126)-SUM($AM126:AU126))),2))</f>
        <v/>
      </c>
    </row>
    <row r="127">
      <c r="B127" s="15">
        <f>IF(B126="","",IF(G126&gt;0.004,B126+1,""))</f>
        <v/>
      </c>
      <c r="C127" s="14">
        <f>IF($B127="","",EDATE(Deudas!$D$7,$B127))</f>
        <v/>
      </c>
      <c r="D127" s="12">
        <f>IF($B127="","",SUM($AC127:$AV127))</f>
        <v/>
      </c>
      <c r="E127" s="12">
        <f>IF($B127="","",SUM($S127:$AB127))</f>
        <v/>
      </c>
      <c r="F127" s="12">
        <f>IF($B127="","",D127-E127)</f>
        <v/>
      </c>
      <c r="G127" s="20">
        <f>IF($B127="","",SUM($I127:$R127))</f>
        <v/>
      </c>
      <c r="I127" s="12">
        <f>IF($B127="","",ROUND(I126+S127-AC127-AM127,2))</f>
        <v/>
      </c>
      <c r="J127" s="12">
        <f>IF($B127="","",ROUND(J126+T127-AD127-AN127,2))</f>
        <v/>
      </c>
      <c r="K127" s="12">
        <f>IF($B127="","",ROUND(K126+U127-AE127-AO127,2))</f>
        <v/>
      </c>
      <c r="L127" s="12">
        <f>IF($B127="","",ROUND(L126+V127-AF127-AP127,2))</f>
        <v/>
      </c>
      <c r="M127" s="12">
        <f>IF($B127="","",ROUND(M126+W127-AG127-AQ127,2))</f>
        <v/>
      </c>
      <c r="N127" s="12">
        <f>IF($B127="","",ROUND(N126+X127-AH127-AR127,2))</f>
        <v/>
      </c>
      <c r="O127" s="12">
        <f>IF($B127="","",ROUND(O126+Y127-AI127-AS127,2))</f>
        <v/>
      </c>
      <c r="P127" s="12">
        <f>IF($B127="","",ROUND(P126+Z127-AJ127-AT127,2))</f>
        <v/>
      </c>
      <c r="Q127" s="12">
        <f>IF($B127="","",ROUND(Q126+AA127-AK127-AU127,2))</f>
        <v/>
      </c>
      <c r="R127" s="12">
        <f>IF($B127="","",ROUND(R126+AB127-AL127-AV127,2))</f>
        <v/>
      </c>
      <c r="S127" s="12">
        <f>IF($B127="","",ROUND(I126*I$7,2))</f>
        <v/>
      </c>
      <c r="T127" s="12">
        <f>IF($B127="","",ROUND(J126*J$7,2))</f>
        <v/>
      </c>
      <c r="U127" s="12">
        <f>IF($B127="","",ROUND(K126*K$7,2))</f>
        <v/>
      </c>
      <c r="V127" s="12">
        <f>IF($B127="","",ROUND(L126*L$7,2))</f>
        <v/>
      </c>
      <c r="W127" s="12">
        <f>IF($B127="","",ROUND(M126*M$7,2))</f>
        <v/>
      </c>
      <c r="X127" s="12">
        <f>IF($B127="","",ROUND(N126*N$7,2))</f>
        <v/>
      </c>
      <c r="Y127" s="12">
        <f>IF($B127="","",ROUND(O126*O$7,2))</f>
        <v/>
      </c>
      <c r="Z127" s="12">
        <f>IF($B127="","",ROUND(P126*P$7,2))</f>
        <v/>
      </c>
      <c r="AA127" s="12">
        <f>IF($B127="","",ROUND(Q126*Q$7,2))</f>
        <v/>
      </c>
      <c r="AB127" s="12">
        <f>IF($B127="","",ROUND(R126*R$7,2))</f>
        <v/>
      </c>
      <c r="AC127" s="12">
        <f>IF($B127="","",MIN(I$8,I126+S127))</f>
        <v/>
      </c>
      <c r="AD127" s="12">
        <f>IF($B127="","",MIN(J$8,J126+T127))</f>
        <v/>
      </c>
      <c r="AE127" s="12">
        <f>IF($B127="","",MIN(K$8,K126+U127))</f>
        <v/>
      </c>
      <c r="AF127" s="12">
        <f>IF($B127="","",MIN(L$8,L126+V127))</f>
        <v/>
      </c>
      <c r="AG127" s="12">
        <f>IF($B127="","",MIN(M$8,M126+W127))</f>
        <v/>
      </c>
      <c r="AH127" s="12">
        <f>IF($B127="","",MIN(N$8,N126+X127))</f>
        <v/>
      </c>
      <c r="AI127" s="12">
        <f>IF($B127="","",MIN(O$8,O126+Y127))</f>
        <v/>
      </c>
      <c r="AJ127" s="12">
        <f>IF($B127="","",MIN(P$8,P126+Z127))</f>
        <v/>
      </c>
      <c r="AK127" s="12">
        <f>IF($B127="","",MIN(Q$8,Q126+AA127))</f>
        <v/>
      </c>
      <c r="AL127" s="12">
        <f>IF($B127="","",MIN(R$8,R126+AB127))</f>
        <v/>
      </c>
      <c r="AM127" s="12">
        <f>IF($B127="","",ROUND(MIN(I126+S127-AC127,MAX(0,Deudas!$D$8-SUM($AC127:$AL127))),2))</f>
        <v/>
      </c>
      <c r="AN127" s="12">
        <f>IF($B127="","",ROUND(MIN(J126+T127-AD127,MAX(0,Deudas!$D$8-SUM($AC127:$AL127)-SUM($AM127:AM127))),2))</f>
        <v/>
      </c>
      <c r="AO127" s="12">
        <f>IF($B127="","",ROUND(MIN(K126+U127-AE127,MAX(0,Deudas!$D$8-SUM($AC127:$AL127)-SUM($AM127:AN127))),2))</f>
        <v/>
      </c>
      <c r="AP127" s="12">
        <f>IF($B127="","",ROUND(MIN(L126+V127-AF127,MAX(0,Deudas!$D$8-SUM($AC127:$AL127)-SUM($AM127:AO127))),2))</f>
        <v/>
      </c>
      <c r="AQ127" s="12">
        <f>IF($B127="","",ROUND(MIN(M126+W127-AG127,MAX(0,Deudas!$D$8-SUM($AC127:$AL127)-SUM($AM127:AP127))),2))</f>
        <v/>
      </c>
      <c r="AR127" s="12">
        <f>IF($B127="","",ROUND(MIN(N126+X127-AH127,MAX(0,Deudas!$D$8-SUM($AC127:$AL127)-SUM($AM127:AQ127))),2))</f>
        <v/>
      </c>
      <c r="AS127" s="12">
        <f>IF($B127="","",ROUND(MIN(O126+Y127-AI127,MAX(0,Deudas!$D$8-SUM($AC127:$AL127)-SUM($AM127:AR127))),2))</f>
        <v/>
      </c>
      <c r="AT127" s="12">
        <f>IF($B127="","",ROUND(MIN(P126+Z127-AJ127,MAX(0,Deudas!$D$8-SUM($AC127:$AL127)-SUM($AM127:AS127))),2))</f>
        <v/>
      </c>
      <c r="AU127" s="12">
        <f>IF($B127="","",ROUND(MIN(Q126+AA127-AK127,MAX(0,Deudas!$D$8-SUM($AC127:$AL127)-SUM($AM127:AT127))),2))</f>
        <v/>
      </c>
      <c r="AV127" s="12">
        <f>IF($B127="","",ROUND(MIN(R126+AB127-AL127,MAX(0,Deudas!$D$8-SUM($AC127:$AL127)-SUM($AM127:AU127))),2))</f>
        <v/>
      </c>
    </row>
    <row r="128">
      <c r="B128" s="15">
        <f>IF(B127="","",IF(G127&gt;0.004,B127+1,""))</f>
        <v/>
      </c>
      <c r="C128" s="14">
        <f>IF($B128="","",EDATE(Deudas!$D$7,$B128))</f>
        <v/>
      </c>
      <c r="D128" s="12">
        <f>IF($B128="","",SUM($AC128:$AV128))</f>
        <v/>
      </c>
      <c r="E128" s="12">
        <f>IF($B128="","",SUM($S128:$AB128))</f>
        <v/>
      </c>
      <c r="F128" s="12">
        <f>IF($B128="","",D128-E128)</f>
        <v/>
      </c>
      <c r="G128" s="20">
        <f>IF($B128="","",SUM($I128:$R128))</f>
        <v/>
      </c>
      <c r="I128" s="12">
        <f>IF($B128="","",ROUND(I127+S128-AC128-AM128,2))</f>
        <v/>
      </c>
      <c r="J128" s="12">
        <f>IF($B128="","",ROUND(J127+T128-AD128-AN128,2))</f>
        <v/>
      </c>
      <c r="K128" s="12">
        <f>IF($B128="","",ROUND(K127+U128-AE128-AO128,2))</f>
        <v/>
      </c>
      <c r="L128" s="12">
        <f>IF($B128="","",ROUND(L127+V128-AF128-AP128,2))</f>
        <v/>
      </c>
      <c r="M128" s="12">
        <f>IF($B128="","",ROUND(M127+W128-AG128-AQ128,2))</f>
        <v/>
      </c>
      <c r="N128" s="12">
        <f>IF($B128="","",ROUND(N127+X128-AH128-AR128,2))</f>
        <v/>
      </c>
      <c r="O128" s="12">
        <f>IF($B128="","",ROUND(O127+Y128-AI128-AS128,2))</f>
        <v/>
      </c>
      <c r="P128" s="12">
        <f>IF($B128="","",ROUND(P127+Z128-AJ128-AT128,2))</f>
        <v/>
      </c>
      <c r="Q128" s="12">
        <f>IF($B128="","",ROUND(Q127+AA128-AK128-AU128,2))</f>
        <v/>
      </c>
      <c r="R128" s="12">
        <f>IF($B128="","",ROUND(R127+AB128-AL128-AV128,2))</f>
        <v/>
      </c>
      <c r="S128" s="12">
        <f>IF($B128="","",ROUND(I127*I$7,2))</f>
        <v/>
      </c>
      <c r="T128" s="12">
        <f>IF($B128="","",ROUND(J127*J$7,2))</f>
        <v/>
      </c>
      <c r="U128" s="12">
        <f>IF($B128="","",ROUND(K127*K$7,2))</f>
        <v/>
      </c>
      <c r="V128" s="12">
        <f>IF($B128="","",ROUND(L127*L$7,2))</f>
        <v/>
      </c>
      <c r="W128" s="12">
        <f>IF($B128="","",ROUND(M127*M$7,2))</f>
        <v/>
      </c>
      <c r="X128" s="12">
        <f>IF($B128="","",ROUND(N127*N$7,2))</f>
        <v/>
      </c>
      <c r="Y128" s="12">
        <f>IF($B128="","",ROUND(O127*O$7,2))</f>
        <v/>
      </c>
      <c r="Z128" s="12">
        <f>IF($B128="","",ROUND(P127*P$7,2))</f>
        <v/>
      </c>
      <c r="AA128" s="12">
        <f>IF($B128="","",ROUND(Q127*Q$7,2))</f>
        <v/>
      </c>
      <c r="AB128" s="12">
        <f>IF($B128="","",ROUND(R127*R$7,2))</f>
        <v/>
      </c>
      <c r="AC128" s="12">
        <f>IF($B128="","",MIN(I$8,I127+S128))</f>
        <v/>
      </c>
      <c r="AD128" s="12">
        <f>IF($B128="","",MIN(J$8,J127+T128))</f>
        <v/>
      </c>
      <c r="AE128" s="12">
        <f>IF($B128="","",MIN(K$8,K127+U128))</f>
        <v/>
      </c>
      <c r="AF128" s="12">
        <f>IF($B128="","",MIN(L$8,L127+V128))</f>
        <v/>
      </c>
      <c r="AG128" s="12">
        <f>IF($B128="","",MIN(M$8,M127+W128))</f>
        <v/>
      </c>
      <c r="AH128" s="12">
        <f>IF($B128="","",MIN(N$8,N127+X128))</f>
        <v/>
      </c>
      <c r="AI128" s="12">
        <f>IF($B128="","",MIN(O$8,O127+Y128))</f>
        <v/>
      </c>
      <c r="AJ128" s="12">
        <f>IF($B128="","",MIN(P$8,P127+Z128))</f>
        <v/>
      </c>
      <c r="AK128" s="12">
        <f>IF($B128="","",MIN(Q$8,Q127+AA128))</f>
        <v/>
      </c>
      <c r="AL128" s="12">
        <f>IF($B128="","",MIN(R$8,R127+AB128))</f>
        <v/>
      </c>
      <c r="AM128" s="12">
        <f>IF($B128="","",ROUND(MIN(I127+S128-AC128,MAX(0,Deudas!$D$8-SUM($AC128:$AL128))),2))</f>
        <v/>
      </c>
      <c r="AN128" s="12">
        <f>IF($B128="","",ROUND(MIN(J127+T128-AD128,MAX(0,Deudas!$D$8-SUM($AC128:$AL128)-SUM($AM128:AM128))),2))</f>
        <v/>
      </c>
      <c r="AO128" s="12">
        <f>IF($B128="","",ROUND(MIN(K127+U128-AE128,MAX(0,Deudas!$D$8-SUM($AC128:$AL128)-SUM($AM128:AN128))),2))</f>
        <v/>
      </c>
      <c r="AP128" s="12">
        <f>IF($B128="","",ROUND(MIN(L127+V128-AF128,MAX(0,Deudas!$D$8-SUM($AC128:$AL128)-SUM($AM128:AO128))),2))</f>
        <v/>
      </c>
      <c r="AQ128" s="12">
        <f>IF($B128="","",ROUND(MIN(M127+W128-AG128,MAX(0,Deudas!$D$8-SUM($AC128:$AL128)-SUM($AM128:AP128))),2))</f>
        <v/>
      </c>
      <c r="AR128" s="12">
        <f>IF($B128="","",ROUND(MIN(N127+X128-AH128,MAX(0,Deudas!$D$8-SUM($AC128:$AL128)-SUM($AM128:AQ128))),2))</f>
        <v/>
      </c>
      <c r="AS128" s="12">
        <f>IF($B128="","",ROUND(MIN(O127+Y128-AI128,MAX(0,Deudas!$D$8-SUM($AC128:$AL128)-SUM($AM128:AR128))),2))</f>
        <v/>
      </c>
      <c r="AT128" s="12">
        <f>IF($B128="","",ROUND(MIN(P127+Z128-AJ128,MAX(0,Deudas!$D$8-SUM($AC128:$AL128)-SUM($AM128:AS128))),2))</f>
        <v/>
      </c>
      <c r="AU128" s="12">
        <f>IF($B128="","",ROUND(MIN(Q127+AA128-AK128,MAX(0,Deudas!$D$8-SUM($AC128:$AL128)-SUM($AM128:AT128))),2))</f>
        <v/>
      </c>
      <c r="AV128" s="12">
        <f>IF($B128="","",ROUND(MIN(R127+AB128-AL128,MAX(0,Deudas!$D$8-SUM($AC128:$AL128)-SUM($AM128:AU128))),2))</f>
        <v/>
      </c>
    </row>
    <row r="129">
      <c r="B129" s="15">
        <f>IF(B128="","",IF(G128&gt;0.004,B128+1,""))</f>
        <v/>
      </c>
      <c r="C129" s="14">
        <f>IF($B129="","",EDATE(Deudas!$D$7,$B129))</f>
        <v/>
      </c>
      <c r="D129" s="12">
        <f>IF($B129="","",SUM($AC129:$AV129))</f>
        <v/>
      </c>
      <c r="E129" s="12">
        <f>IF($B129="","",SUM($S129:$AB129))</f>
        <v/>
      </c>
      <c r="F129" s="12">
        <f>IF($B129="","",D129-E129)</f>
        <v/>
      </c>
      <c r="G129" s="20">
        <f>IF($B129="","",SUM($I129:$R129))</f>
        <v/>
      </c>
      <c r="I129" s="12">
        <f>IF($B129="","",ROUND(I128+S129-AC129-AM129,2))</f>
        <v/>
      </c>
      <c r="J129" s="12">
        <f>IF($B129="","",ROUND(J128+T129-AD129-AN129,2))</f>
        <v/>
      </c>
      <c r="K129" s="12">
        <f>IF($B129="","",ROUND(K128+U129-AE129-AO129,2))</f>
        <v/>
      </c>
      <c r="L129" s="12">
        <f>IF($B129="","",ROUND(L128+V129-AF129-AP129,2))</f>
        <v/>
      </c>
      <c r="M129" s="12">
        <f>IF($B129="","",ROUND(M128+W129-AG129-AQ129,2))</f>
        <v/>
      </c>
      <c r="N129" s="12">
        <f>IF($B129="","",ROUND(N128+X129-AH129-AR129,2))</f>
        <v/>
      </c>
      <c r="O129" s="12">
        <f>IF($B129="","",ROUND(O128+Y129-AI129-AS129,2))</f>
        <v/>
      </c>
      <c r="P129" s="12">
        <f>IF($B129="","",ROUND(P128+Z129-AJ129-AT129,2))</f>
        <v/>
      </c>
      <c r="Q129" s="12">
        <f>IF($B129="","",ROUND(Q128+AA129-AK129-AU129,2))</f>
        <v/>
      </c>
      <c r="R129" s="12">
        <f>IF($B129="","",ROUND(R128+AB129-AL129-AV129,2))</f>
        <v/>
      </c>
      <c r="S129" s="12">
        <f>IF($B129="","",ROUND(I128*I$7,2))</f>
        <v/>
      </c>
      <c r="T129" s="12">
        <f>IF($B129="","",ROUND(J128*J$7,2))</f>
        <v/>
      </c>
      <c r="U129" s="12">
        <f>IF($B129="","",ROUND(K128*K$7,2))</f>
        <v/>
      </c>
      <c r="V129" s="12">
        <f>IF($B129="","",ROUND(L128*L$7,2))</f>
        <v/>
      </c>
      <c r="W129" s="12">
        <f>IF($B129="","",ROUND(M128*M$7,2))</f>
        <v/>
      </c>
      <c r="X129" s="12">
        <f>IF($B129="","",ROUND(N128*N$7,2))</f>
        <v/>
      </c>
      <c r="Y129" s="12">
        <f>IF($B129="","",ROUND(O128*O$7,2))</f>
        <v/>
      </c>
      <c r="Z129" s="12">
        <f>IF($B129="","",ROUND(P128*P$7,2))</f>
        <v/>
      </c>
      <c r="AA129" s="12">
        <f>IF($B129="","",ROUND(Q128*Q$7,2))</f>
        <v/>
      </c>
      <c r="AB129" s="12">
        <f>IF($B129="","",ROUND(R128*R$7,2))</f>
        <v/>
      </c>
      <c r="AC129" s="12">
        <f>IF($B129="","",MIN(I$8,I128+S129))</f>
        <v/>
      </c>
      <c r="AD129" s="12">
        <f>IF($B129="","",MIN(J$8,J128+T129))</f>
        <v/>
      </c>
      <c r="AE129" s="12">
        <f>IF($B129="","",MIN(K$8,K128+U129))</f>
        <v/>
      </c>
      <c r="AF129" s="12">
        <f>IF($B129="","",MIN(L$8,L128+V129))</f>
        <v/>
      </c>
      <c r="AG129" s="12">
        <f>IF($B129="","",MIN(M$8,M128+W129))</f>
        <v/>
      </c>
      <c r="AH129" s="12">
        <f>IF($B129="","",MIN(N$8,N128+X129))</f>
        <v/>
      </c>
      <c r="AI129" s="12">
        <f>IF($B129="","",MIN(O$8,O128+Y129))</f>
        <v/>
      </c>
      <c r="AJ129" s="12">
        <f>IF($B129="","",MIN(P$8,P128+Z129))</f>
        <v/>
      </c>
      <c r="AK129" s="12">
        <f>IF($B129="","",MIN(Q$8,Q128+AA129))</f>
        <v/>
      </c>
      <c r="AL129" s="12">
        <f>IF($B129="","",MIN(R$8,R128+AB129))</f>
        <v/>
      </c>
      <c r="AM129" s="12">
        <f>IF($B129="","",ROUND(MIN(I128+S129-AC129,MAX(0,Deudas!$D$8-SUM($AC129:$AL129))),2))</f>
        <v/>
      </c>
      <c r="AN129" s="12">
        <f>IF($B129="","",ROUND(MIN(J128+T129-AD129,MAX(0,Deudas!$D$8-SUM($AC129:$AL129)-SUM($AM129:AM129))),2))</f>
        <v/>
      </c>
      <c r="AO129" s="12">
        <f>IF($B129="","",ROUND(MIN(K128+U129-AE129,MAX(0,Deudas!$D$8-SUM($AC129:$AL129)-SUM($AM129:AN129))),2))</f>
        <v/>
      </c>
      <c r="AP129" s="12">
        <f>IF($B129="","",ROUND(MIN(L128+V129-AF129,MAX(0,Deudas!$D$8-SUM($AC129:$AL129)-SUM($AM129:AO129))),2))</f>
        <v/>
      </c>
      <c r="AQ129" s="12">
        <f>IF($B129="","",ROUND(MIN(M128+W129-AG129,MAX(0,Deudas!$D$8-SUM($AC129:$AL129)-SUM($AM129:AP129))),2))</f>
        <v/>
      </c>
      <c r="AR129" s="12">
        <f>IF($B129="","",ROUND(MIN(N128+X129-AH129,MAX(0,Deudas!$D$8-SUM($AC129:$AL129)-SUM($AM129:AQ129))),2))</f>
        <v/>
      </c>
      <c r="AS129" s="12">
        <f>IF($B129="","",ROUND(MIN(O128+Y129-AI129,MAX(0,Deudas!$D$8-SUM($AC129:$AL129)-SUM($AM129:AR129))),2))</f>
        <v/>
      </c>
      <c r="AT129" s="12">
        <f>IF($B129="","",ROUND(MIN(P128+Z129-AJ129,MAX(0,Deudas!$D$8-SUM($AC129:$AL129)-SUM($AM129:AS129))),2))</f>
        <v/>
      </c>
      <c r="AU129" s="12">
        <f>IF($B129="","",ROUND(MIN(Q128+AA129-AK129,MAX(0,Deudas!$D$8-SUM($AC129:$AL129)-SUM($AM129:AT129))),2))</f>
        <v/>
      </c>
      <c r="AV129" s="12">
        <f>IF($B129="","",ROUND(MIN(R128+AB129-AL129,MAX(0,Deudas!$D$8-SUM($AC129:$AL129)-SUM($AM129:AU129))),2))</f>
        <v/>
      </c>
    </row>
    <row r="130">
      <c r="B130" s="15">
        <f>IF(B129="","",IF(G129&gt;0.004,B129+1,""))</f>
        <v/>
      </c>
      <c r="C130" s="14">
        <f>IF($B130="","",EDATE(Deudas!$D$7,$B130))</f>
        <v/>
      </c>
      <c r="D130" s="12">
        <f>IF($B130="","",SUM($AC130:$AV130))</f>
        <v/>
      </c>
      <c r="E130" s="12">
        <f>IF($B130="","",SUM($S130:$AB130))</f>
        <v/>
      </c>
      <c r="F130" s="12">
        <f>IF($B130="","",D130-E130)</f>
        <v/>
      </c>
      <c r="G130" s="20">
        <f>IF($B130="","",SUM($I130:$R130))</f>
        <v/>
      </c>
      <c r="I130" s="12">
        <f>IF($B130="","",ROUND(I129+S130-AC130-AM130,2))</f>
        <v/>
      </c>
      <c r="J130" s="12">
        <f>IF($B130="","",ROUND(J129+T130-AD130-AN130,2))</f>
        <v/>
      </c>
      <c r="K130" s="12">
        <f>IF($B130="","",ROUND(K129+U130-AE130-AO130,2))</f>
        <v/>
      </c>
      <c r="L130" s="12">
        <f>IF($B130="","",ROUND(L129+V130-AF130-AP130,2))</f>
        <v/>
      </c>
      <c r="M130" s="12">
        <f>IF($B130="","",ROUND(M129+W130-AG130-AQ130,2))</f>
        <v/>
      </c>
      <c r="N130" s="12">
        <f>IF($B130="","",ROUND(N129+X130-AH130-AR130,2))</f>
        <v/>
      </c>
      <c r="O130" s="12">
        <f>IF($B130="","",ROUND(O129+Y130-AI130-AS130,2))</f>
        <v/>
      </c>
      <c r="P130" s="12">
        <f>IF($B130="","",ROUND(P129+Z130-AJ130-AT130,2))</f>
        <v/>
      </c>
      <c r="Q130" s="12">
        <f>IF($B130="","",ROUND(Q129+AA130-AK130-AU130,2))</f>
        <v/>
      </c>
      <c r="R130" s="12">
        <f>IF($B130="","",ROUND(R129+AB130-AL130-AV130,2))</f>
        <v/>
      </c>
      <c r="S130" s="12">
        <f>IF($B130="","",ROUND(I129*I$7,2))</f>
        <v/>
      </c>
      <c r="T130" s="12">
        <f>IF($B130="","",ROUND(J129*J$7,2))</f>
        <v/>
      </c>
      <c r="U130" s="12">
        <f>IF($B130="","",ROUND(K129*K$7,2))</f>
        <v/>
      </c>
      <c r="V130" s="12">
        <f>IF($B130="","",ROUND(L129*L$7,2))</f>
        <v/>
      </c>
      <c r="W130" s="12">
        <f>IF($B130="","",ROUND(M129*M$7,2))</f>
        <v/>
      </c>
      <c r="X130" s="12">
        <f>IF($B130="","",ROUND(N129*N$7,2))</f>
        <v/>
      </c>
      <c r="Y130" s="12">
        <f>IF($B130="","",ROUND(O129*O$7,2))</f>
        <v/>
      </c>
      <c r="Z130" s="12">
        <f>IF($B130="","",ROUND(P129*P$7,2))</f>
        <v/>
      </c>
      <c r="AA130" s="12">
        <f>IF($B130="","",ROUND(Q129*Q$7,2))</f>
        <v/>
      </c>
      <c r="AB130" s="12">
        <f>IF($B130="","",ROUND(R129*R$7,2))</f>
        <v/>
      </c>
      <c r="AC130" s="12">
        <f>IF($B130="","",MIN(I$8,I129+S130))</f>
        <v/>
      </c>
      <c r="AD130" s="12">
        <f>IF($B130="","",MIN(J$8,J129+T130))</f>
        <v/>
      </c>
      <c r="AE130" s="12">
        <f>IF($B130="","",MIN(K$8,K129+U130))</f>
        <v/>
      </c>
      <c r="AF130" s="12">
        <f>IF($B130="","",MIN(L$8,L129+V130))</f>
        <v/>
      </c>
      <c r="AG130" s="12">
        <f>IF($B130="","",MIN(M$8,M129+W130))</f>
        <v/>
      </c>
      <c r="AH130" s="12">
        <f>IF($B130="","",MIN(N$8,N129+X130))</f>
        <v/>
      </c>
      <c r="AI130" s="12">
        <f>IF($B130="","",MIN(O$8,O129+Y130))</f>
        <v/>
      </c>
      <c r="AJ130" s="12">
        <f>IF($B130="","",MIN(P$8,P129+Z130))</f>
        <v/>
      </c>
      <c r="AK130" s="12">
        <f>IF($B130="","",MIN(Q$8,Q129+AA130))</f>
        <v/>
      </c>
      <c r="AL130" s="12">
        <f>IF($B130="","",MIN(R$8,R129+AB130))</f>
        <v/>
      </c>
      <c r="AM130" s="12">
        <f>IF($B130="","",ROUND(MIN(I129+S130-AC130,MAX(0,Deudas!$D$8-SUM($AC130:$AL130))),2))</f>
        <v/>
      </c>
      <c r="AN130" s="12">
        <f>IF($B130="","",ROUND(MIN(J129+T130-AD130,MAX(0,Deudas!$D$8-SUM($AC130:$AL130)-SUM($AM130:AM130))),2))</f>
        <v/>
      </c>
      <c r="AO130" s="12">
        <f>IF($B130="","",ROUND(MIN(K129+U130-AE130,MAX(0,Deudas!$D$8-SUM($AC130:$AL130)-SUM($AM130:AN130))),2))</f>
        <v/>
      </c>
      <c r="AP130" s="12">
        <f>IF($B130="","",ROUND(MIN(L129+V130-AF130,MAX(0,Deudas!$D$8-SUM($AC130:$AL130)-SUM($AM130:AO130))),2))</f>
        <v/>
      </c>
      <c r="AQ130" s="12">
        <f>IF($B130="","",ROUND(MIN(M129+W130-AG130,MAX(0,Deudas!$D$8-SUM($AC130:$AL130)-SUM($AM130:AP130))),2))</f>
        <v/>
      </c>
      <c r="AR130" s="12">
        <f>IF($B130="","",ROUND(MIN(N129+X130-AH130,MAX(0,Deudas!$D$8-SUM($AC130:$AL130)-SUM($AM130:AQ130))),2))</f>
        <v/>
      </c>
      <c r="AS130" s="12">
        <f>IF($B130="","",ROUND(MIN(O129+Y130-AI130,MAX(0,Deudas!$D$8-SUM($AC130:$AL130)-SUM($AM130:AR130))),2))</f>
        <v/>
      </c>
      <c r="AT130" s="12">
        <f>IF($B130="","",ROUND(MIN(P129+Z130-AJ130,MAX(0,Deudas!$D$8-SUM($AC130:$AL130)-SUM($AM130:AS130))),2))</f>
        <v/>
      </c>
      <c r="AU130" s="12">
        <f>IF($B130="","",ROUND(MIN(Q129+AA130-AK130,MAX(0,Deudas!$D$8-SUM($AC130:$AL130)-SUM($AM130:AT130))),2))</f>
        <v/>
      </c>
      <c r="AV130" s="12">
        <f>IF($B130="","",ROUND(MIN(R129+AB130-AL130,MAX(0,Deudas!$D$8-SUM($AC130:$AL130)-SUM($AM130:AU130))),2))</f>
        <v/>
      </c>
    </row>
    <row r="131">
      <c r="B131" s="15">
        <f>IF(B130="","",IF(G130&gt;0.004,B130+1,""))</f>
        <v/>
      </c>
      <c r="C131" s="14">
        <f>IF($B131="","",EDATE(Deudas!$D$7,$B131))</f>
        <v/>
      </c>
      <c r="D131" s="12">
        <f>IF($B131="","",SUM($AC131:$AV131))</f>
        <v/>
      </c>
      <c r="E131" s="12">
        <f>IF($B131="","",SUM($S131:$AB131))</f>
        <v/>
      </c>
      <c r="F131" s="12">
        <f>IF($B131="","",D131-E131)</f>
        <v/>
      </c>
      <c r="G131" s="20">
        <f>IF($B131="","",SUM($I131:$R131))</f>
        <v/>
      </c>
      <c r="I131" s="12">
        <f>IF($B131="","",ROUND(I130+S131-AC131-AM131,2))</f>
        <v/>
      </c>
      <c r="J131" s="12">
        <f>IF($B131="","",ROUND(J130+T131-AD131-AN131,2))</f>
        <v/>
      </c>
      <c r="K131" s="12">
        <f>IF($B131="","",ROUND(K130+U131-AE131-AO131,2))</f>
        <v/>
      </c>
      <c r="L131" s="12">
        <f>IF($B131="","",ROUND(L130+V131-AF131-AP131,2))</f>
        <v/>
      </c>
      <c r="M131" s="12">
        <f>IF($B131="","",ROUND(M130+W131-AG131-AQ131,2))</f>
        <v/>
      </c>
      <c r="N131" s="12">
        <f>IF($B131="","",ROUND(N130+X131-AH131-AR131,2))</f>
        <v/>
      </c>
      <c r="O131" s="12">
        <f>IF($B131="","",ROUND(O130+Y131-AI131-AS131,2))</f>
        <v/>
      </c>
      <c r="P131" s="12">
        <f>IF($B131="","",ROUND(P130+Z131-AJ131-AT131,2))</f>
        <v/>
      </c>
      <c r="Q131" s="12">
        <f>IF($B131="","",ROUND(Q130+AA131-AK131-AU131,2))</f>
        <v/>
      </c>
      <c r="R131" s="12">
        <f>IF($B131="","",ROUND(R130+AB131-AL131-AV131,2))</f>
        <v/>
      </c>
      <c r="S131" s="12">
        <f>IF($B131="","",ROUND(I130*I$7,2))</f>
        <v/>
      </c>
      <c r="T131" s="12">
        <f>IF($B131="","",ROUND(J130*J$7,2))</f>
        <v/>
      </c>
      <c r="U131" s="12">
        <f>IF($B131="","",ROUND(K130*K$7,2))</f>
        <v/>
      </c>
      <c r="V131" s="12">
        <f>IF($B131="","",ROUND(L130*L$7,2))</f>
        <v/>
      </c>
      <c r="W131" s="12">
        <f>IF($B131="","",ROUND(M130*M$7,2))</f>
        <v/>
      </c>
      <c r="X131" s="12">
        <f>IF($B131="","",ROUND(N130*N$7,2))</f>
        <v/>
      </c>
      <c r="Y131" s="12">
        <f>IF($B131="","",ROUND(O130*O$7,2))</f>
        <v/>
      </c>
      <c r="Z131" s="12">
        <f>IF($B131="","",ROUND(P130*P$7,2))</f>
        <v/>
      </c>
      <c r="AA131" s="12">
        <f>IF($B131="","",ROUND(Q130*Q$7,2))</f>
        <v/>
      </c>
      <c r="AB131" s="12">
        <f>IF($B131="","",ROUND(R130*R$7,2))</f>
        <v/>
      </c>
      <c r="AC131" s="12">
        <f>IF($B131="","",MIN(I$8,I130+S131))</f>
        <v/>
      </c>
      <c r="AD131" s="12">
        <f>IF($B131="","",MIN(J$8,J130+T131))</f>
        <v/>
      </c>
      <c r="AE131" s="12">
        <f>IF($B131="","",MIN(K$8,K130+U131))</f>
        <v/>
      </c>
      <c r="AF131" s="12">
        <f>IF($B131="","",MIN(L$8,L130+V131))</f>
        <v/>
      </c>
      <c r="AG131" s="12">
        <f>IF($B131="","",MIN(M$8,M130+W131))</f>
        <v/>
      </c>
      <c r="AH131" s="12">
        <f>IF($B131="","",MIN(N$8,N130+X131))</f>
        <v/>
      </c>
      <c r="AI131" s="12">
        <f>IF($B131="","",MIN(O$8,O130+Y131))</f>
        <v/>
      </c>
      <c r="AJ131" s="12">
        <f>IF($B131="","",MIN(P$8,P130+Z131))</f>
        <v/>
      </c>
      <c r="AK131" s="12">
        <f>IF($B131="","",MIN(Q$8,Q130+AA131))</f>
        <v/>
      </c>
      <c r="AL131" s="12">
        <f>IF($B131="","",MIN(R$8,R130+AB131))</f>
        <v/>
      </c>
      <c r="AM131" s="12">
        <f>IF($B131="","",ROUND(MIN(I130+S131-AC131,MAX(0,Deudas!$D$8-SUM($AC131:$AL131))),2))</f>
        <v/>
      </c>
      <c r="AN131" s="12">
        <f>IF($B131="","",ROUND(MIN(J130+T131-AD131,MAX(0,Deudas!$D$8-SUM($AC131:$AL131)-SUM($AM131:AM131))),2))</f>
        <v/>
      </c>
      <c r="AO131" s="12">
        <f>IF($B131="","",ROUND(MIN(K130+U131-AE131,MAX(0,Deudas!$D$8-SUM($AC131:$AL131)-SUM($AM131:AN131))),2))</f>
        <v/>
      </c>
      <c r="AP131" s="12">
        <f>IF($B131="","",ROUND(MIN(L130+V131-AF131,MAX(0,Deudas!$D$8-SUM($AC131:$AL131)-SUM($AM131:AO131))),2))</f>
        <v/>
      </c>
      <c r="AQ131" s="12">
        <f>IF($B131="","",ROUND(MIN(M130+W131-AG131,MAX(0,Deudas!$D$8-SUM($AC131:$AL131)-SUM($AM131:AP131))),2))</f>
        <v/>
      </c>
      <c r="AR131" s="12">
        <f>IF($B131="","",ROUND(MIN(N130+X131-AH131,MAX(0,Deudas!$D$8-SUM($AC131:$AL131)-SUM($AM131:AQ131))),2))</f>
        <v/>
      </c>
      <c r="AS131" s="12">
        <f>IF($B131="","",ROUND(MIN(O130+Y131-AI131,MAX(0,Deudas!$D$8-SUM($AC131:$AL131)-SUM($AM131:AR131))),2))</f>
        <v/>
      </c>
      <c r="AT131" s="12">
        <f>IF($B131="","",ROUND(MIN(P130+Z131-AJ131,MAX(0,Deudas!$D$8-SUM($AC131:$AL131)-SUM($AM131:AS131))),2))</f>
        <v/>
      </c>
      <c r="AU131" s="12">
        <f>IF($B131="","",ROUND(MIN(Q130+AA131-AK131,MAX(0,Deudas!$D$8-SUM($AC131:$AL131)-SUM($AM131:AT131))),2))</f>
        <v/>
      </c>
      <c r="AV131" s="12">
        <f>IF($B131="","",ROUND(MIN(R130+AB131-AL131,MAX(0,Deudas!$D$8-SUM($AC131:$AL131)-SUM($AM131:AU131))),2))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7">
    <mergeCell ref="B5:G5"/>
    <mergeCell ref="B9:G9"/>
    <mergeCell ref="B8:G8"/>
    <mergeCell ref="B2:R2"/>
    <mergeCell ref="B3:R3"/>
    <mergeCell ref="B7:G7"/>
    <mergeCell ref="B6:G6"/>
  </mergeCells>
  <conditionalFormatting sqref="I11:R131">
    <cfRule type="expression" priority="1" dxfId="2">
      <formula>AND(ISNUMBER(I11),I11&lt;=0.004)</formula>
    </cfRule>
  </conditionalFormatting>
  <conditionalFormatting sqref="B11:G131">
    <cfRule type="expression" priority="2" dxfId="0">
      <formula>MOD(ROW(),2)=0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plan de pago de deudas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5" t="inlineStr">
        <is>
          <t>1.  Hoja «Deudas», celda D5: elige el método. Bola de nieve paga primero la deuda de menor saldo; Avalancha, la de mayor interés.</t>
        </is>
      </c>
    </row>
    <row r="7" ht="18" customHeight="1">
      <c r="B7" s="35" t="inlineStr">
        <is>
          <t>2.  Celda D6: escribe el pago extra mensual que puedes añadir a las cuotas mínimas (puede ser 0).</t>
        </is>
      </c>
    </row>
    <row r="8" ht="30" customHeight="1">
      <c r="B8" s="35" t="inlineStr">
        <is>
          <t>3.  Celda D7: indica la fecha a la que corresponden los saldos que vas a escribir (hoy). El mes 1 del plan será el mes siguiente.</t>
        </is>
      </c>
    </row>
    <row r="9" ht="30" customHeight="1">
      <c r="B9" s="35" t="inlineStr">
        <is>
          <t>4.  Tabla de deudas (filas 11 a 20, hasta 10 deudas): escribe nombre, tipo, saldo actual, interés anual (TAE o TIN) y cuota mínima mensual. Borra los datos de ejemplo.</t>
        </is>
      </c>
    </row>
    <row r="10" ht="30" customHeight="1">
      <c r="B10" s="35" t="inlineStr">
        <is>
          <t>5.  Revisa la columna «Estado»: «Revisar cuota» avisa de que la cuota mínima no cubre ni los intereses del mes.</t>
        </is>
      </c>
    </row>
    <row r="11" ht="18" customHeight="1">
      <c r="B11" s="35" t="inlineStr">
        <is>
          <t>6.  La columna «Prioridad» se calcula sola y fija el orden en que se atacan las deudas.</t>
        </is>
      </c>
    </row>
    <row r="12" ht="30" customHeight="1">
      <c r="B12" s="35" t="inlineStr">
        <is>
          <t>7.  Hoja «Calendario»: muestra mes a mes intereses, pagos, capital amortizado y saldo de cada deuda, hasta un máximo de 120 meses.</t>
        </is>
      </c>
    </row>
    <row r="13" ht="30" customHeight="1">
      <c r="B13" s="35" t="inlineStr">
        <is>
          <t>8.  Hoja «Panel»: consulta los meses hasta quedar libre de deudas, los intereses totales y el gráfico de evolución. Cambia el método o el extra y compara.</t>
        </is>
      </c>
    </row>
    <row r="15">
      <c r="B15" s="8" t="inlineStr">
        <is>
          <t>CONSEJOS</t>
        </is>
      </c>
    </row>
    <row r="16" ht="30" customHeight="1">
      <c r="B16" s="35" t="inlineStr">
        <is>
          <t>•  Los datos de la hoja son un ejemplo ficticio: sustitúyelos por tus saldos reales (mira el extracto de cada deuda).</t>
        </is>
      </c>
    </row>
    <row r="17" ht="30" customHeight="1">
      <c r="B17" s="35" t="inlineStr">
        <is>
          <t>•  El presupuesto mensual (cuotas mínimas + extra) se mantiene fijo: al saldar una deuda, su cuota pasa a la siguiente (efecto bola de nieve).</t>
        </is>
      </c>
    </row>
    <row r="18" ht="30" customHeight="1">
      <c r="B18" s="35" t="inlineStr">
        <is>
          <t>•  Los intereses se calculan como saldo × TAE/12 cada mes. Si tu entidad usa otro sistema (comisiones, seguros, cuota variable), el resultado es una aproximación.</t>
        </is>
      </c>
    </row>
    <row r="19" ht="18" customHeight="1">
      <c r="B19" s="35" t="inlineStr">
        <is>
          <t>•  El interés «solo mínimos» de la hoja Deudas es una estimación con la función NPER.</t>
        </is>
      </c>
    </row>
    <row r="20" ht="30" customHeight="1">
      <c r="B20" s="35" t="inlineStr">
        <is>
          <t>•  Las celdas con fondo crema y texto azul son editables; el resto está protegido sin contraseña (Revisar &gt; Desproteger hoja).</t>
        </is>
      </c>
    </row>
    <row r="22">
      <c r="B22" s="36" t="inlineStr">
        <is>
          <t>Las celdas con fondo crema y texto azul son para rellenar; las verdes se calculan solas.</t>
        </is>
      </c>
    </row>
    <row r="24" ht="44" customHeight="1">
      <c r="B24" s="37" t="inlineStr">
        <is>
          <t>Aviso: plantilla educativa de organización y simulación. No constituye asesoramiento financiero ni sustituye a un profesional. Los tipos de interés y condiciones de tus deudas son datos que introduces tú.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</row>
    <row r="2">
      <c r="A2" t="inlineStr">
        <is>
          <t>Tarjeta de crédito</t>
        </is>
      </c>
    </row>
    <row r="3">
      <c r="A3" t="inlineStr">
        <is>
          <t>Préstamo personal</t>
        </is>
      </c>
    </row>
    <row r="4">
      <c r="A4" t="inlineStr">
        <is>
          <t>Préstamo coche</t>
        </is>
      </c>
    </row>
    <row r="5">
      <c r="A5" t="inlineStr">
        <is>
          <t>Crédito reforma</t>
        </is>
      </c>
    </row>
    <row r="6">
      <c r="A6" t="inlineStr">
        <is>
          <t>Compra a plazos</t>
        </is>
      </c>
    </row>
    <row r="7">
      <c r="A7" t="inlineStr">
        <is>
          <t>Descubierto</t>
        </is>
      </c>
    </row>
    <row r="8">
      <c r="A8" t="inlineStr">
        <is>
          <t>Familiar o amigo</t>
        </is>
      </c>
    </row>
    <row r="9">
      <c r="A9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2026-10-02T12:53:41Z</dcterms:created>
  <dcterms:modified xmlns:dcterms="http://purl.org/dc/terms/" xmlns:xsi="http://www.w3.org/2001/XMLSchema-instance" xsi:type="dcterms:W3CDTF">2026-10-02T12:53:42Z</dcterms:modified>
</cp:coreProperties>
</file>