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Invitados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Checklist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dd/mm/yyyy"/>
    <numFmt numFmtId="166" formatCode="yyyy-mm-dd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horizontal="right" vertical="center"/>
    </xf>
    <xf numFmtId="0" fontId="6" fillId="5" borderId="1" applyAlignment="1" applyProtection="1" pivotButton="0" quotePrefix="0" xfId="0">
      <alignment vertical="center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7" fillId="0" borderId="1" applyAlignment="1" pivotButton="0" quotePrefix="0" xfId="0">
      <alignment horizontal="center" vertical="center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4" fontId="6" fillId="5" borderId="1" applyAlignment="1" applyProtection="1" pivotButton="0" quotePrefix="0" xfId="0">
      <alignment horizontal="right" vertical="center"/>
      <protection locked="0" hidden="0"/>
    </xf>
    <xf numFmtId="0" fontId="9" fillId="6" borderId="0" applyAlignment="1" pivotButton="0" quotePrefix="0" xfId="0">
      <alignment horizontal="center" vertical="center" wrapText="1"/>
    </xf>
    <xf numFmtId="1" fontId="10" fillId="6" borderId="0" applyAlignment="1" pivotButton="0" quotePrefix="0" xfId="0">
      <alignment horizontal="center" vertical="center"/>
    </xf>
    <xf numFmtId="164" fontId="10" fillId="6" borderId="0" applyAlignment="1" pivotButton="0" quotePrefix="0" xfId="0">
      <alignment horizontal="center" vertical="center"/>
    </xf>
    <xf numFmtId="9" fontId="10" fillId="6" borderId="0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11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" fontId="8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164" fontId="7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1" fontId="4" fillId="3" borderId="1" applyAlignment="1" pivotButton="0" quotePrefix="0" xfId="0">
      <alignment vertical="center"/>
    </xf>
    <xf numFmtId="164" fontId="8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7" fontId="8" fillId="0" borderId="1" applyAlignment="1" pivotButton="0" quotePrefix="0" xfId="0">
      <alignment horizontal="center" vertical="center"/>
    </xf>
    <xf numFmtId="164" fontId="4" fillId="3" borderId="1" applyAlignment="1" pivotButton="0" quotePrefix="0" xfId="0">
      <alignment vertical="center"/>
    </xf>
    <xf numFmtId="167" fontId="4" fillId="3" borderId="1" applyAlignment="1" pivotButton="0" quotePrefix="0" xfId="0">
      <alignment vertical="center"/>
    </xf>
    <xf numFmtId="9" fontId="8" fillId="0" borderId="1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horizontal="center" vertical="center"/>
      <protection locked="0" hidden="0"/>
    </xf>
    <xf numFmtId="1" fontId="6" fillId="5" borderId="1" applyAlignment="1" applyProtection="1" pivotButton="0" quotePrefix="0" xfId="0">
      <alignment horizontal="center" vertical="center"/>
      <protection locked="0" hidden="0"/>
    </xf>
    <xf numFmtId="0" fontId="8" fillId="0" borderId="1" applyAlignment="1" pivotButton="0" quotePrefix="0" xfId="0">
      <alignment horizontal="center" vertical="center"/>
    </xf>
    <xf numFmtId="165" fontId="8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Estimado frente a real por categoría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'Panel'!$B$23:$B$30</f>
            </numRef>
          </cat>
          <val>
            <numRef>
              <f>'Panel'!$C$23:$C$30</f>
            </numRef>
          </val>
        </ser>
        <ser>
          <idx val="1"/>
          <order val="1"/>
          <tx>
            <strRef>
              <f>'Panel'!D22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'Panel'!$B$23:$B$30</f>
            </numRef>
          </cat>
          <val>
            <numRef>
              <f>'Panel'!$D$23:$D$30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42</row>
      <rowOff>0</rowOff>
    </from>
    <ext cx="68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  <col width="3" customWidth="1" min="9" max="9"/>
  </cols>
  <sheetData>
    <row r="2" ht="34" customHeight="1">
      <c r="B2" s="1" t="inlineStr">
        <is>
          <t>Panel del baby shower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Cuenta atrás, invitados, presupuesto y tareas pendientes en una sola pantalla. Solo cambia las celdas crema.</t>
        </is>
      </c>
    </row>
    <row r="5">
      <c r="B5" s="4" t="inlineStr">
        <is>
          <t>Celebración:</t>
        </is>
      </c>
      <c r="C5" s="5" t="inlineStr">
        <is>
          <t>Baby shower de Marta y David</t>
        </is>
      </c>
      <c r="D5" s="6" t="n"/>
      <c r="E5" s="7" t="n"/>
      <c r="F5" s="4" t="inlineStr">
        <is>
          <t>Hoy:</t>
        </is>
      </c>
      <c r="G5" s="8">
        <f>TODAY()</f>
        <v/>
      </c>
    </row>
    <row r="6">
      <c r="B6" s="4" t="inlineStr">
        <is>
          <t>Fecha del evento:</t>
        </is>
      </c>
      <c r="C6" s="9" t="n">
        <v>46340</v>
      </c>
    </row>
    <row r="7">
      <c r="B7" s="4" t="inlineStr">
        <is>
          <t>Presupuesto máximo (€):</t>
        </is>
      </c>
      <c r="C7" s="10" t="n">
        <v>700</v>
      </c>
    </row>
    <row r="9" ht="30" customHeight="1">
      <c r="B9" s="11" t="inlineStr">
        <is>
          <t>DÍAS PARA EL BABY SHOWER</t>
        </is>
      </c>
      <c r="C9" s="11" t="inlineStr">
        <is>
          <t>PERSONAS CONFIRMADAS</t>
        </is>
      </c>
      <c r="E9" s="11" t="inlineStr">
        <is>
          <t>GASTO VIGENTE</t>
        </is>
      </c>
      <c r="G9" s="11" t="inlineStr">
        <is>
          <t>PRESUPUESTO DISPONIBLE</t>
        </is>
      </c>
      <c r="H9" s="11" t="inlineStr">
        <is>
          <t>TAREAS HECHAS</t>
        </is>
      </c>
    </row>
    <row r="10" ht="36" customHeight="1">
      <c r="B10" s="12">
        <f>IF(C6="","-",MAX(0,C6-TODAY()))</f>
        <v/>
      </c>
      <c r="C10" s="12">
        <f>D16</f>
        <v/>
      </c>
      <c r="E10" s="13">
        <f>Gastos!H5</f>
        <v/>
      </c>
      <c r="G10" s="13">
        <f>IF(C7="","",C7-E10)</f>
        <v/>
      </c>
      <c r="H10" s="14">
        <f>IFERROR(COUNTIF(Checklist!F8:F47,"Sí")/SUMPRODUCT(--(Checklist!B8:B47&lt;&gt;"")),0)</f>
        <v/>
      </c>
    </row>
    <row r="12">
      <c r="B12" s="4" t="inlineStr">
        <is>
          <t>Estado del presupuesto:</t>
        </is>
      </c>
      <c r="C12" s="15">
        <f>IF(C7="","Escribe tu presupuesto máximo en C7",IF(G10&lt;0,"Te pasas "&amp;TEXT(-G10,"0.00")&amp;" € del presupuesto","Dentro del presupuesto: te quedan "&amp;TEXT(G10,"0.00")&amp;" €"))</f>
        <v/>
      </c>
      <c r="D12" s="16" t="n"/>
      <c r="E12" s="16" t="n"/>
      <c r="F12" s="16" t="n"/>
      <c r="G12" s="16" t="n"/>
      <c r="H12" s="17" t="n"/>
    </row>
    <row r="14">
      <c r="B14" s="18" t="inlineStr">
        <is>
          <t>INVITADOS</t>
        </is>
      </c>
      <c r="F14" s="18" t="inlineStr">
        <is>
          <t>DATOS CLAVE</t>
        </is>
      </c>
    </row>
    <row r="15" ht="24" customHeight="1">
      <c r="B15" s="19" t="inlineStr">
        <is>
          <t>Asistencia</t>
        </is>
      </c>
      <c r="C15" s="19" t="inlineStr">
        <is>
          <t>Invitaciones</t>
        </is>
      </c>
      <c r="D15" s="19" t="inlineStr">
        <is>
          <t>Personas</t>
        </is>
      </c>
    </row>
    <row r="16">
      <c r="B16" s="20" t="inlineStr">
        <is>
          <t>Confirmado</t>
        </is>
      </c>
      <c r="C16" s="21">
        <f>COUNTIF(Invitados!$D$8:$D$47,B16)</f>
        <v/>
      </c>
      <c r="D16" s="22">
        <f>C16+SUMIF(Invitados!$D$8:$D$47,B16,Invitados!$E$8:$E$47)</f>
        <v/>
      </c>
      <c r="F16" s="23" t="inlineStr">
        <is>
          <t>Coste por persona confirmada</t>
        </is>
      </c>
      <c r="H16" s="24">
        <f>IF(D16=0,0,E10/D16)</f>
        <v/>
      </c>
    </row>
    <row r="17">
      <c r="B17" s="20" t="inlineStr">
        <is>
          <t>Pendiente</t>
        </is>
      </c>
      <c r="C17" s="21">
        <f>COUNTIF(Invitados!$D$8:$D$47,B17)</f>
        <v/>
      </c>
      <c r="D17" s="22">
        <f>C17+SUMIF(Invitados!$D$8:$D$47,B17,Invitados!$E$8:$E$47)</f>
        <v/>
      </c>
      <c r="F17" s="23" t="inlineStr">
        <is>
          <t>Tareas pendientes</t>
        </is>
      </c>
      <c r="H17" s="22">
        <f>SUMPRODUCT(--(Checklist!B8:B47&lt;&gt;""))-COUNTIF(Checklist!F8:F47,"Sí")</f>
        <v/>
      </c>
    </row>
    <row r="18">
      <c r="B18" s="20" t="inlineStr">
        <is>
          <t>No viene</t>
        </is>
      </c>
      <c r="C18" s="21">
        <f>COUNTIF(Invitados!$D$8:$D$47,B18)</f>
        <v/>
      </c>
      <c r="D18" s="22">
        <f>C18+SUMIF(Invitados!$D$8:$D$47,B18,Invitados!$E$8:$E$47)</f>
        <v/>
      </c>
      <c r="F18" s="23" t="inlineStr">
        <is>
          <t>Tareas vencidas</t>
        </is>
      </c>
      <c r="H18" s="22">
        <f>COUNTIF(Checklist!H8:H47,"Vencida")</f>
        <v/>
      </c>
    </row>
    <row r="19">
      <c r="B19" s="25" t="inlineStr">
        <is>
          <t>Total</t>
        </is>
      </c>
      <c r="C19" s="26">
        <f>SUM(C16:C18)</f>
        <v/>
      </c>
      <c r="D19" s="26">
        <f>SUM(D16:D18)</f>
        <v/>
      </c>
      <c r="F19" s="23" t="inlineStr">
        <is>
          <t>Dietas o alergias a tener en cuenta</t>
        </is>
      </c>
      <c r="H19" s="22">
        <f>SUMPRODUCT((Invitados!D8:D47="Confirmado")*(Invitados!G8:G47&lt;&gt;""))</f>
        <v/>
      </c>
    </row>
    <row r="21">
      <c r="B21" s="18" t="inlineStr">
        <is>
          <t>GASTO POR CATEGORÍA</t>
        </is>
      </c>
    </row>
    <row r="22" ht="24" customHeight="1">
      <c r="B22" s="19" t="inlineStr">
        <is>
          <t>Categoría</t>
        </is>
      </c>
      <c r="C22" s="19" t="inlineStr">
        <is>
          <t>Estimado</t>
        </is>
      </c>
      <c r="D22" s="19" t="inlineStr">
        <is>
          <t>Real</t>
        </is>
      </c>
      <c r="E22" s="19" t="inlineStr">
        <is>
          <t>Vigente</t>
        </is>
      </c>
      <c r="F22" s="19" t="inlineStr">
        <is>
          <t>% del total</t>
        </is>
      </c>
    </row>
    <row r="23">
      <c r="B23" s="20" t="inlineStr">
        <is>
          <t>Comida y bebida</t>
        </is>
      </c>
      <c r="C23" s="27">
        <f>SUMIF(Gastos!$C$8:$C$47,B23,Gastos!$E$8:$E$47)</f>
        <v/>
      </c>
      <c r="D23" s="27">
        <f>SUMIF(Gastos!$C$8:$C$47,B23,Gastos!$F$8:$F$47)</f>
        <v/>
      </c>
      <c r="E23" s="28">
        <f>SUMIF(Gastos!$C$8:$C$47,B23,Gastos!$H$8:$H$47)</f>
        <v/>
      </c>
      <c r="F23" s="29">
        <f>IF($E$31=0,0,E23/$E$31)</f>
        <v/>
      </c>
    </row>
    <row r="24">
      <c r="B24" s="20" t="inlineStr">
        <is>
          <t>Tarta y dulces</t>
        </is>
      </c>
      <c r="C24" s="27">
        <f>SUMIF(Gastos!$C$8:$C$47,B24,Gastos!$E$8:$E$47)</f>
        <v/>
      </c>
      <c r="D24" s="27">
        <f>SUMIF(Gastos!$C$8:$C$47,B24,Gastos!$F$8:$F$47)</f>
        <v/>
      </c>
      <c r="E24" s="28">
        <f>SUMIF(Gastos!$C$8:$C$47,B24,Gastos!$H$8:$H$47)</f>
        <v/>
      </c>
      <c r="F24" s="29">
        <f>IF($E$31=0,0,E24/$E$31)</f>
        <v/>
      </c>
    </row>
    <row r="25">
      <c r="B25" s="20" t="inlineStr">
        <is>
          <t>Decoración</t>
        </is>
      </c>
      <c r="C25" s="27">
        <f>SUMIF(Gastos!$C$8:$C$47,B25,Gastos!$E$8:$E$47)</f>
        <v/>
      </c>
      <c r="D25" s="27">
        <f>SUMIF(Gastos!$C$8:$C$47,B25,Gastos!$F$8:$F$47)</f>
        <v/>
      </c>
      <c r="E25" s="28">
        <f>SUMIF(Gastos!$C$8:$C$47,B25,Gastos!$H$8:$H$47)</f>
        <v/>
      </c>
      <c r="F25" s="29">
        <f>IF($E$31=0,0,E25/$E$31)</f>
        <v/>
      </c>
    </row>
    <row r="26">
      <c r="B26" s="20" t="inlineStr">
        <is>
          <t>Juegos y actividades</t>
        </is>
      </c>
      <c r="C26" s="27">
        <f>SUMIF(Gastos!$C$8:$C$47,B26,Gastos!$E$8:$E$47)</f>
        <v/>
      </c>
      <c r="D26" s="27">
        <f>SUMIF(Gastos!$C$8:$C$47,B26,Gastos!$F$8:$F$47)</f>
        <v/>
      </c>
      <c r="E26" s="28">
        <f>SUMIF(Gastos!$C$8:$C$47,B26,Gastos!$H$8:$H$47)</f>
        <v/>
      </c>
      <c r="F26" s="29">
        <f>IF($E$31=0,0,E26/$E$31)</f>
        <v/>
      </c>
    </row>
    <row r="27">
      <c r="B27" s="20" t="inlineStr">
        <is>
          <t>Regalos y detalles</t>
        </is>
      </c>
      <c r="C27" s="27">
        <f>SUMIF(Gastos!$C$8:$C$47,B27,Gastos!$E$8:$E$47)</f>
        <v/>
      </c>
      <c r="D27" s="27">
        <f>SUMIF(Gastos!$C$8:$C$47,B27,Gastos!$F$8:$F$47)</f>
        <v/>
      </c>
      <c r="E27" s="28">
        <f>SUMIF(Gastos!$C$8:$C$47,B27,Gastos!$H$8:$H$47)</f>
        <v/>
      </c>
      <c r="F27" s="29">
        <f>IF($E$31=0,0,E27/$E$31)</f>
        <v/>
      </c>
    </row>
    <row r="28">
      <c r="B28" s="20" t="inlineStr">
        <is>
          <t>Local y mobiliario</t>
        </is>
      </c>
      <c r="C28" s="27">
        <f>SUMIF(Gastos!$C$8:$C$47,B28,Gastos!$E$8:$E$47)</f>
        <v/>
      </c>
      <c r="D28" s="27">
        <f>SUMIF(Gastos!$C$8:$C$47,B28,Gastos!$F$8:$F$47)</f>
        <v/>
      </c>
      <c r="E28" s="28">
        <f>SUMIF(Gastos!$C$8:$C$47,B28,Gastos!$H$8:$H$47)</f>
        <v/>
      </c>
      <c r="F28" s="29">
        <f>IF($E$31=0,0,E28/$E$31)</f>
        <v/>
      </c>
    </row>
    <row r="29">
      <c r="B29" s="20" t="inlineStr">
        <is>
          <t>Invitaciones y fotos</t>
        </is>
      </c>
      <c r="C29" s="27">
        <f>SUMIF(Gastos!$C$8:$C$47,B29,Gastos!$E$8:$E$47)</f>
        <v/>
      </c>
      <c r="D29" s="27">
        <f>SUMIF(Gastos!$C$8:$C$47,B29,Gastos!$F$8:$F$47)</f>
        <v/>
      </c>
      <c r="E29" s="28">
        <f>SUMIF(Gastos!$C$8:$C$47,B29,Gastos!$H$8:$H$47)</f>
        <v/>
      </c>
      <c r="F29" s="29">
        <f>IF($E$31=0,0,E29/$E$31)</f>
        <v/>
      </c>
    </row>
    <row r="30">
      <c r="B30" s="20" t="inlineStr">
        <is>
          <t>Otros</t>
        </is>
      </c>
      <c r="C30" s="27">
        <f>SUMIF(Gastos!$C$8:$C$47,B30,Gastos!$E$8:$E$47)</f>
        <v/>
      </c>
      <c r="D30" s="27">
        <f>SUMIF(Gastos!$C$8:$C$47,B30,Gastos!$F$8:$F$47)</f>
        <v/>
      </c>
      <c r="E30" s="28">
        <f>SUMIF(Gastos!$C$8:$C$47,B30,Gastos!$H$8:$H$47)</f>
        <v/>
      </c>
      <c r="F30" s="29">
        <f>IF($E$31=0,0,E30/$E$31)</f>
        <v/>
      </c>
    </row>
    <row r="31">
      <c r="B31" s="25" t="inlineStr">
        <is>
          <t>Total</t>
        </is>
      </c>
      <c r="C31" s="30">
        <f>SUM(C23:C30)</f>
        <v/>
      </c>
      <c r="D31" s="30">
        <f>SUM(D23:D30)</f>
        <v/>
      </c>
      <c r="E31" s="30">
        <f>SUM(E23:E30)</f>
        <v/>
      </c>
      <c r="F31" s="31">
        <f>SUM(F23:F30)</f>
        <v/>
      </c>
    </row>
    <row r="33">
      <c r="B33" s="18" t="inlineStr">
        <is>
          <t>RESPONSABLES (escribe aquí los nombres)</t>
        </is>
      </c>
    </row>
    <row r="34" ht="24" customHeight="1">
      <c r="B34" s="19" t="inlineStr">
        <is>
          <t>Responsable</t>
        </is>
      </c>
      <c r="C34" s="19" t="inlineStr">
        <is>
          <t>Gasto vigente</t>
        </is>
      </c>
      <c r="D34" s="19" t="inlineStr">
        <is>
          <t>Tareas</t>
        </is>
      </c>
      <c r="E34" s="19" t="inlineStr">
        <is>
          <t>Tareas hechas</t>
        </is>
      </c>
      <c r="F34" s="19" t="inlineStr">
        <is>
          <t>% hecho</t>
        </is>
      </c>
    </row>
    <row r="35">
      <c r="B35" s="5" t="inlineStr">
        <is>
          <t>Ana</t>
        </is>
      </c>
      <c r="C35" s="27">
        <f>IF(B35="","",SUMIF(Gastos!$D$8:$D$47,B35,Gastos!$H$8:$H$47))</f>
        <v/>
      </c>
      <c r="D35" s="21">
        <f>IF(B35="","",COUNTIF(Checklist!$C$8:$C$47,B35))</f>
        <v/>
      </c>
      <c r="E35" s="21">
        <f>IF(B35="","",COUNTIFS(Checklist!$C$8:$C$47,B35,Checklist!$F$8:$F$47,"Sí"))</f>
        <v/>
      </c>
      <c r="F35" s="32">
        <f>IF(B35="","",IF(D35=0,0,E35/D35))</f>
        <v/>
      </c>
    </row>
    <row r="36">
      <c r="B36" s="5" t="inlineStr">
        <is>
          <t>Lucía</t>
        </is>
      </c>
      <c r="C36" s="27">
        <f>IF(B36="","",SUMIF(Gastos!$D$8:$D$47,B36,Gastos!$H$8:$H$47))</f>
        <v/>
      </c>
      <c r="D36" s="21">
        <f>IF(B36="","",COUNTIF(Checklist!$C$8:$C$47,B36))</f>
        <v/>
      </c>
      <c r="E36" s="21">
        <f>IF(B36="","",COUNTIFS(Checklist!$C$8:$C$47,B36,Checklist!$F$8:$F$47,"Sí"))</f>
        <v/>
      </c>
      <c r="F36" s="32">
        <f>IF(B36="","",IF(D36=0,0,E36/D36))</f>
        <v/>
      </c>
    </row>
    <row r="37">
      <c r="B37" s="5" t="inlineStr">
        <is>
          <t>Carmen</t>
        </is>
      </c>
      <c r="C37" s="27">
        <f>IF(B37="","",SUMIF(Gastos!$D$8:$D$47,B37,Gastos!$H$8:$H$47))</f>
        <v/>
      </c>
      <c r="D37" s="21">
        <f>IF(B37="","",COUNTIF(Checklist!$C$8:$C$47,B37))</f>
        <v/>
      </c>
      <c r="E37" s="21">
        <f>IF(B37="","",COUNTIFS(Checklist!$C$8:$C$47,B37,Checklist!$F$8:$F$47,"Sí"))</f>
        <v/>
      </c>
      <c r="F37" s="32">
        <f>IF(B37="","",IF(D37=0,0,E37/D37))</f>
        <v/>
      </c>
    </row>
    <row r="38">
      <c r="B38" s="5" t="inlineStr">
        <is>
          <t>Sofía</t>
        </is>
      </c>
      <c r="C38" s="27">
        <f>IF(B38="","",SUMIF(Gastos!$D$8:$D$47,B38,Gastos!$H$8:$H$47))</f>
        <v/>
      </c>
      <c r="D38" s="21">
        <f>IF(B38="","",COUNTIF(Checklist!$C$8:$C$47,B38))</f>
        <v/>
      </c>
      <c r="E38" s="21">
        <f>IF(B38="","",COUNTIFS(Checklist!$C$8:$C$47,B38,Checklist!$F$8:$F$47,"Sí"))</f>
        <v/>
      </c>
      <c r="F38" s="32">
        <f>IF(B38="","",IF(D38=0,0,E38/D38))</f>
        <v/>
      </c>
    </row>
    <row r="39">
      <c r="B39" s="5" t="n"/>
      <c r="C39" s="27">
        <f>IF(B39="","",SUMIF(Gastos!$D$8:$D$47,B39,Gastos!$H$8:$H$47))</f>
        <v/>
      </c>
      <c r="D39" s="21">
        <f>IF(B39="","",COUNTIF(Checklist!$C$8:$C$47,B39))</f>
        <v/>
      </c>
      <c r="E39" s="21">
        <f>IF(B39="","",COUNTIFS(Checklist!$C$8:$C$47,B39,Checklist!$F$8:$F$47,"Sí"))</f>
        <v/>
      </c>
      <c r="F39" s="32">
        <f>IF(B39="","",IF(D39=0,0,E39/D39))</f>
        <v/>
      </c>
    </row>
    <row r="40">
      <c r="B40" s="5" t="n"/>
      <c r="C40" s="27">
        <f>IF(B40="","",SUMIF(Gastos!$D$8:$D$47,B40,Gastos!$H$8:$H$47))</f>
        <v/>
      </c>
      <c r="D40" s="21">
        <f>IF(B40="","",COUNTIF(Checklist!$C$8:$C$47,B40))</f>
        <v/>
      </c>
      <c r="E40" s="21">
        <f>IF(B40="","",COUNTIFS(Checklist!$C$8:$C$47,B40,Checklist!$F$8:$F$47,"Sí"))</f>
        <v/>
      </c>
      <c r="F40" s="32">
        <f>IF(B40="","",IF(D40=0,0,E40/D40))</f>
        <v/>
      </c>
    </row>
    <row r="42">
      <c r="B42" s="18" t="inlineStr">
        <is>
          <t>ESTIMADO FRENTE A GASTO REAL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8">
    <mergeCell ref="C10:D10"/>
    <mergeCell ref="C5:E5"/>
    <mergeCell ref="E10:F10"/>
    <mergeCell ref="B2:H2"/>
    <mergeCell ref="C9:D9"/>
    <mergeCell ref="C12:H12"/>
    <mergeCell ref="B3:H3"/>
    <mergeCell ref="E9:F9"/>
  </mergeCells>
  <conditionalFormatting sqref="C12:H12">
    <cfRule type="expression" priority="1" dxfId="0">
      <formula>AND(ISNUMBER($G$10),$G$10&lt;0)</formula>
    </cfRule>
    <cfRule type="expression" priority="2" dxfId="1">
      <formula>AND(ISNUMBER($G$10),$G$10&gt;=0)</formula>
    </cfRule>
  </conditionalFormatting>
  <conditionalFormatting sqref="H18">
    <cfRule type="expression" priority="3" dxfId="0">
      <formula>$H$18&gt;0</formula>
    </cfRule>
  </conditionalFormatting>
  <conditionalFormatting sqref="E23:E30">
    <cfRule type="dataBar" priority="4">
      <dataBar>
        <cfvo type="num" val="0"/>
        <cfvo type="max"/>
        <color rgb="0010B981"/>
      </dataBar>
    </cfRule>
  </conditionalFormatting>
  <conditionalFormatting sqref="C35:C40">
    <cfRule type="dataBar" priority="5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2" customWidth="1" min="3" max="3"/>
    <col width="14" customWidth="1" min="4" max="4"/>
    <col width="13" customWidth="1" min="5" max="5"/>
    <col width="12" customWidth="1" min="6" max="6"/>
    <col width="24" customWidth="1" min="7" max="7"/>
    <col width="30" customWidth="1" min="8" max="8"/>
    <col width="14" customWidth="1" min="9" max="9"/>
  </cols>
  <sheetData>
    <row r="2" ht="34" customHeight="1">
      <c r="B2" s="1" t="inlineStr">
        <is>
          <t>Lista de invitados y confirmaciones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Una fila por invitado: estado de asistencia, acompañantes, dietas y el regalo que trae, para no repetir y poder dar las gracias.</t>
        </is>
      </c>
    </row>
    <row r="5">
      <c r="E5" s="4" t="inlineStr">
        <is>
          <t>Personas confirmadas:</t>
        </is>
      </c>
      <c r="F5" s="26">
        <f>SUM(F8:F47)</f>
        <v/>
      </c>
      <c r="G5" s="4" t="inlineStr">
        <is>
          <t>Invitaciones enviadas:</t>
        </is>
      </c>
      <c r="H5" s="26">
        <f>SUMPRODUCT(--(B8:B47&lt;&gt;""))</f>
        <v/>
      </c>
    </row>
    <row r="7" ht="44" customHeight="1">
      <c r="B7" s="19" t="inlineStr">
        <is>
          <t>Nombre</t>
        </is>
      </c>
      <c r="C7" s="19" t="inlineStr">
        <is>
          <t>Grupo</t>
        </is>
      </c>
      <c r="D7" s="19" t="inlineStr">
        <is>
          <t>Asistencia</t>
        </is>
      </c>
      <c r="E7" s="19" t="inlineStr">
        <is>
          <t>Acompañantes</t>
        </is>
      </c>
      <c r="F7" s="19" t="inlineStr">
        <is>
          <t>Personas confirmadas</t>
        </is>
      </c>
      <c r="G7" s="19" t="inlineStr">
        <is>
          <t>Alergias o dieta</t>
        </is>
      </c>
      <c r="H7" s="19" t="inlineStr">
        <is>
          <t>Regalo para el bebé (anótalo)</t>
        </is>
      </c>
      <c r="I7" s="19" t="inlineStr">
        <is>
          <t>¿Gracias enviadas?</t>
        </is>
      </c>
    </row>
    <row r="8">
      <c r="B8" s="5" t="inlineStr">
        <is>
          <t>Rosa Martín</t>
        </is>
      </c>
      <c r="C8" s="33" t="inlineStr">
        <is>
          <t>Familia</t>
        </is>
      </c>
      <c r="D8" s="33" t="inlineStr">
        <is>
          <t>Confirmado</t>
        </is>
      </c>
      <c r="E8" s="34" t="n">
        <v>1</v>
      </c>
      <c r="F8" s="22">
        <f>IF(B8="","",IF(D8="Confirmado",1+E8,0))</f>
        <v/>
      </c>
      <c r="G8" s="5" t="n"/>
      <c r="H8" s="5" t="inlineStr">
        <is>
          <t>Pack de bodies y pañales</t>
        </is>
      </c>
      <c r="I8" s="33" t="inlineStr">
        <is>
          <t>No</t>
        </is>
      </c>
    </row>
    <row r="9">
      <c r="B9" s="5" t="inlineStr">
        <is>
          <t>Julia Ortega</t>
        </is>
      </c>
      <c r="C9" s="33" t="inlineStr">
        <is>
          <t>Amigos</t>
        </is>
      </c>
      <c r="D9" s="33" t="inlineStr">
        <is>
          <t>Confirmado</t>
        </is>
      </c>
      <c r="E9" s="34" t="n">
        <v>0</v>
      </c>
      <c r="F9" s="22">
        <f>IF(B9="","",IF(D9="Confirmado",1+E9,0))</f>
        <v/>
      </c>
      <c r="G9" s="5" t="inlineStr">
        <is>
          <t>Vegetariana</t>
        </is>
      </c>
      <c r="H9" s="5" t="inlineStr">
        <is>
          <t>Manta de muselina</t>
        </is>
      </c>
      <c r="I9" s="33" t="inlineStr">
        <is>
          <t>No</t>
        </is>
      </c>
    </row>
    <row r="10">
      <c r="B10" s="5" t="inlineStr">
        <is>
          <t>Pedro Sanz</t>
        </is>
      </c>
      <c r="C10" s="33" t="inlineStr">
        <is>
          <t>Familia</t>
        </is>
      </c>
      <c r="D10" s="33" t="inlineStr">
        <is>
          <t>Confirmado</t>
        </is>
      </c>
      <c r="E10" s="34" t="n">
        <v>2</v>
      </c>
      <c r="F10" s="22">
        <f>IF(B10="","",IF(D10="Confirmado",1+E10,0))</f>
        <v/>
      </c>
      <c r="G10" s="5" t="n"/>
      <c r="H10" s="5" t="inlineStr">
        <is>
          <t>Cochecito de paseo</t>
        </is>
      </c>
      <c r="I10" s="33" t="inlineStr">
        <is>
          <t>No</t>
        </is>
      </c>
    </row>
    <row r="11">
      <c r="B11" s="5" t="inlineStr">
        <is>
          <t>Irene Campos</t>
        </is>
      </c>
      <c r="C11" s="33" t="inlineStr">
        <is>
          <t>Amigos</t>
        </is>
      </c>
      <c r="D11" s="33" t="inlineStr">
        <is>
          <t>Confirmado</t>
        </is>
      </c>
      <c r="E11" s="34" t="n">
        <v>0</v>
      </c>
      <c r="F11" s="22">
        <f>IF(B11="","",IF(D11="Confirmado",1+E11,0))</f>
        <v/>
      </c>
      <c r="G11" s="5" t="inlineStr">
        <is>
          <t>Sin gluten</t>
        </is>
      </c>
      <c r="H11" s="5" t="inlineStr">
        <is>
          <t>Libro de cuentos</t>
        </is>
      </c>
      <c r="I11" s="33" t="inlineStr">
        <is>
          <t>No</t>
        </is>
      </c>
    </row>
    <row r="12">
      <c r="B12" s="5" t="inlineStr">
        <is>
          <t>Alba Navarro</t>
        </is>
      </c>
      <c r="C12" s="33" t="inlineStr">
        <is>
          <t>Trabajo</t>
        </is>
      </c>
      <c r="D12" s="33" t="inlineStr">
        <is>
          <t>Confirmado</t>
        </is>
      </c>
      <c r="E12" s="34" t="n">
        <v>0</v>
      </c>
      <c r="F12" s="22">
        <f>IF(B12="","",IF(D12="Confirmado",1+E12,0))</f>
        <v/>
      </c>
      <c r="G12" s="5" t="n"/>
      <c r="H12" s="5" t="inlineStr">
        <is>
          <t>Cuna de viaje</t>
        </is>
      </c>
      <c r="I12" s="33" t="inlineStr">
        <is>
          <t>No</t>
        </is>
      </c>
    </row>
    <row r="13">
      <c r="B13" s="5" t="inlineStr">
        <is>
          <t>Teresa Gil</t>
        </is>
      </c>
      <c r="C13" s="33" t="inlineStr">
        <is>
          <t>Familia</t>
        </is>
      </c>
      <c r="D13" s="33" t="inlineStr">
        <is>
          <t>Confirmado</t>
        </is>
      </c>
      <c r="E13" s="34" t="n">
        <v>1</v>
      </c>
      <c r="F13" s="22">
        <f>IF(B13="","",IF(D13="Confirmado",1+E13,0))</f>
        <v/>
      </c>
      <c r="G13" s="5" t="n"/>
      <c r="H13" s="5" t="inlineStr">
        <is>
          <t>Silla para el coche</t>
        </is>
      </c>
      <c r="I13" s="33" t="inlineStr">
        <is>
          <t>No</t>
        </is>
      </c>
    </row>
    <row r="14">
      <c r="B14" s="5" t="inlineStr">
        <is>
          <t>Marcos Prieto</t>
        </is>
      </c>
      <c r="C14" s="33" t="inlineStr">
        <is>
          <t>Amigos</t>
        </is>
      </c>
      <c r="D14" s="33" t="inlineStr">
        <is>
          <t>Pendiente</t>
        </is>
      </c>
      <c r="E14" s="34" t="n">
        <v>1</v>
      </c>
      <c r="F14" s="22">
        <f>IF(B14="","",IF(D14="Confirmado",1+E14,0))</f>
        <v/>
      </c>
      <c r="G14" s="5" t="n"/>
      <c r="H14" s="5" t="n"/>
      <c r="I14" s="33" t="inlineStr">
        <is>
          <t>No</t>
        </is>
      </c>
    </row>
    <row r="15">
      <c r="B15" s="5" t="inlineStr">
        <is>
          <t>Lola Herrero</t>
        </is>
      </c>
      <c r="C15" s="33" t="inlineStr">
        <is>
          <t>Vecinos</t>
        </is>
      </c>
      <c r="D15" s="33" t="inlineStr">
        <is>
          <t>Confirmado</t>
        </is>
      </c>
      <c r="E15" s="34" t="n">
        <v>0</v>
      </c>
      <c r="F15" s="22">
        <f>IF(B15="","",IF(D15="Confirmado",1+E15,0))</f>
        <v/>
      </c>
      <c r="G15" s="5" t="inlineStr">
        <is>
          <t>Alergia a frutos secos</t>
        </is>
      </c>
      <c r="H15" s="5" t="inlineStr">
        <is>
          <t>Móvil de cuna</t>
        </is>
      </c>
      <c r="I15" s="33" t="inlineStr">
        <is>
          <t>No</t>
        </is>
      </c>
    </row>
    <row r="16">
      <c r="B16" s="5" t="inlineStr">
        <is>
          <t>Nuria Vidal</t>
        </is>
      </c>
      <c r="C16" s="33" t="inlineStr">
        <is>
          <t>Trabajo</t>
        </is>
      </c>
      <c r="D16" s="33" t="inlineStr">
        <is>
          <t>Pendiente</t>
        </is>
      </c>
      <c r="E16" s="34" t="n">
        <v>0</v>
      </c>
      <c r="F16" s="22">
        <f>IF(B16="","",IF(D16="Confirmado",1+E16,0))</f>
        <v/>
      </c>
      <c r="G16" s="5" t="n"/>
      <c r="H16" s="5" t="n"/>
      <c r="I16" s="33" t="inlineStr">
        <is>
          <t>No</t>
        </is>
      </c>
    </row>
    <row r="17">
      <c r="B17" s="5" t="inlineStr">
        <is>
          <t>Javier Crespo</t>
        </is>
      </c>
      <c r="C17" s="33" t="inlineStr">
        <is>
          <t>Familia</t>
        </is>
      </c>
      <c r="D17" s="33" t="inlineStr">
        <is>
          <t>No viene</t>
        </is>
      </c>
      <c r="E17" s="34" t="n">
        <v>0</v>
      </c>
      <c r="F17" s="22">
        <f>IF(B17="","",IF(D17="Confirmado",1+E17,0))</f>
        <v/>
      </c>
      <c r="G17" s="5" t="n"/>
      <c r="H17" s="5" t="inlineStr">
        <is>
          <t>Envía un regalo por correo</t>
        </is>
      </c>
      <c r="I17" s="33" t="inlineStr">
        <is>
          <t>No</t>
        </is>
      </c>
    </row>
    <row r="18">
      <c r="B18" s="5" t="inlineStr">
        <is>
          <t>Paula Rey</t>
        </is>
      </c>
      <c r="C18" s="33" t="inlineStr">
        <is>
          <t>Amigos</t>
        </is>
      </c>
      <c r="D18" s="33" t="inlineStr">
        <is>
          <t>Confirmado</t>
        </is>
      </c>
      <c r="E18" s="34" t="n">
        <v>1</v>
      </c>
      <c r="F18" s="22">
        <f>IF(B18="","",IF(D18="Confirmado",1+E18,0))</f>
        <v/>
      </c>
      <c r="G18" s="5" t="n"/>
      <c r="H18" s="5" t="inlineStr">
        <is>
          <t>Bañera y toallas con capucha</t>
        </is>
      </c>
      <c r="I18" s="33" t="inlineStr">
        <is>
          <t>No</t>
        </is>
      </c>
    </row>
    <row r="19">
      <c r="B19" s="5" t="inlineStr">
        <is>
          <t>Carmen Soto</t>
        </is>
      </c>
      <c r="C19" s="33" t="inlineStr">
        <is>
          <t>Familia</t>
        </is>
      </c>
      <c r="D19" s="33" t="inlineStr">
        <is>
          <t>Confirmado</t>
        </is>
      </c>
      <c r="E19" s="34" t="n">
        <v>0</v>
      </c>
      <c r="F19" s="22">
        <f>IF(B19="","",IF(D19="Confirmado",1+E19,0))</f>
        <v/>
      </c>
      <c r="G19" s="5" t="n"/>
      <c r="H19" s="5" t="inlineStr">
        <is>
          <t>Ropita talla 0-3 meses</t>
        </is>
      </c>
      <c r="I19" s="33" t="inlineStr">
        <is>
          <t>No</t>
        </is>
      </c>
    </row>
    <row r="20">
      <c r="B20" s="5" t="inlineStr">
        <is>
          <t>Sergio Lara</t>
        </is>
      </c>
      <c r="C20" s="33" t="inlineStr">
        <is>
          <t>Amigos</t>
        </is>
      </c>
      <c r="D20" s="33" t="inlineStr">
        <is>
          <t>Pendiente</t>
        </is>
      </c>
      <c r="E20" s="34" t="n">
        <v>0</v>
      </c>
      <c r="F20" s="22">
        <f>IF(B20="","",IF(D20="Confirmado",1+E20,0))</f>
        <v/>
      </c>
      <c r="G20" s="5" t="n"/>
      <c r="H20" s="5" t="n"/>
      <c r="I20" s="33" t="inlineStr">
        <is>
          <t>No</t>
        </is>
      </c>
    </row>
    <row r="21">
      <c r="B21" s="5" t="inlineStr">
        <is>
          <t>Elena Pardo</t>
        </is>
      </c>
      <c r="C21" s="33" t="inlineStr">
        <is>
          <t>Vecinos</t>
        </is>
      </c>
      <c r="D21" s="33" t="inlineStr">
        <is>
          <t>Confirmado</t>
        </is>
      </c>
      <c r="E21" s="34" t="n">
        <v>2</v>
      </c>
      <c r="F21" s="22">
        <f>IF(B21="","",IF(D21="Confirmado",1+E21,0))</f>
        <v/>
      </c>
      <c r="G21" s="5" t="inlineStr">
        <is>
          <t>Sin lactosa</t>
        </is>
      </c>
      <c r="H21" s="5" t="inlineStr">
        <is>
          <t>Monitor de bebé</t>
        </is>
      </c>
      <c r="I21" s="33" t="inlineStr">
        <is>
          <t>No</t>
        </is>
      </c>
    </row>
    <row r="22">
      <c r="B22" s="5" t="n"/>
      <c r="C22" s="33" t="n"/>
      <c r="D22" s="33" t="n"/>
      <c r="E22" s="34" t="n"/>
      <c r="F22" s="22">
        <f>IF(B22="","",IF(D22="Confirmado",1+E22,0))</f>
        <v/>
      </c>
      <c r="G22" s="5" t="n"/>
      <c r="H22" s="5" t="n"/>
      <c r="I22" s="33" t="n"/>
    </row>
    <row r="23">
      <c r="B23" s="5" t="n"/>
      <c r="C23" s="33" t="n"/>
      <c r="D23" s="33" t="n"/>
      <c r="E23" s="34" t="n"/>
      <c r="F23" s="22">
        <f>IF(B23="","",IF(D23="Confirmado",1+E23,0))</f>
        <v/>
      </c>
      <c r="G23" s="5" t="n"/>
      <c r="H23" s="5" t="n"/>
      <c r="I23" s="33" t="n"/>
    </row>
    <row r="24">
      <c r="B24" s="5" t="n"/>
      <c r="C24" s="33" t="n"/>
      <c r="D24" s="33" t="n"/>
      <c r="E24" s="34" t="n"/>
      <c r="F24" s="22">
        <f>IF(B24="","",IF(D24="Confirmado",1+E24,0))</f>
        <v/>
      </c>
      <c r="G24" s="5" t="n"/>
      <c r="H24" s="5" t="n"/>
      <c r="I24" s="33" t="n"/>
    </row>
    <row r="25">
      <c r="B25" s="5" t="n"/>
      <c r="C25" s="33" t="n"/>
      <c r="D25" s="33" t="n"/>
      <c r="E25" s="34" t="n"/>
      <c r="F25" s="22">
        <f>IF(B25="","",IF(D25="Confirmado",1+E25,0))</f>
        <v/>
      </c>
      <c r="G25" s="5" t="n"/>
      <c r="H25" s="5" t="n"/>
      <c r="I25" s="33" t="n"/>
    </row>
    <row r="26">
      <c r="B26" s="5" t="n"/>
      <c r="C26" s="33" t="n"/>
      <c r="D26" s="33" t="n"/>
      <c r="E26" s="34" t="n"/>
      <c r="F26" s="22">
        <f>IF(B26="","",IF(D26="Confirmado",1+E26,0))</f>
        <v/>
      </c>
      <c r="G26" s="5" t="n"/>
      <c r="H26" s="5" t="n"/>
      <c r="I26" s="33" t="n"/>
    </row>
    <row r="27">
      <c r="B27" s="5" t="n"/>
      <c r="C27" s="33" t="n"/>
      <c r="D27" s="33" t="n"/>
      <c r="E27" s="34" t="n"/>
      <c r="F27" s="22">
        <f>IF(B27="","",IF(D27="Confirmado",1+E27,0))</f>
        <v/>
      </c>
      <c r="G27" s="5" t="n"/>
      <c r="H27" s="5" t="n"/>
      <c r="I27" s="33" t="n"/>
    </row>
    <row r="28">
      <c r="B28" s="5" t="n"/>
      <c r="C28" s="33" t="n"/>
      <c r="D28" s="33" t="n"/>
      <c r="E28" s="34" t="n"/>
      <c r="F28" s="22">
        <f>IF(B28="","",IF(D28="Confirmado",1+E28,0))</f>
        <v/>
      </c>
      <c r="G28" s="5" t="n"/>
      <c r="H28" s="5" t="n"/>
      <c r="I28" s="33" t="n"/>
    </row>
    <row r="29">
      <c r="B29" s="5" t="n"/>
      <c r="C29" s="33" t="n"/>
      <c r="D29" s="33" t="n"/>
      <c r="E29" s="34" t="n"/>
      <c r="F29" s="22">
        <f>IF(B29="","",IF(D29="Confirmado",1+E29,0))</f>
        <v/>
      </c>
      <c r="G29" s="5" t="n"/>
      <c r="H29" s="5" t="n"/>
      <c r="I29" s="33" t="n"/>
    </row>
    <row r="30">
      <c r="B30" s="5" t="n"/>
      <c r="C30" s="33" t="n"/>
      <c r="D30" s="33" t="n"/>
      <c r="E30" s="34" t="n"/>
      <c r="F30" s="22">
        <f>IF(B30="","",IF(D30="Confirmado",1+E30,0))</f>
        <v/>
      </c>
      <c r="G30" s="5" t="n"/>
      <c r="H30" s="5" t="n"/>
      <c r="I30" s="33" t="n"/>
    </row>
    <row r="31">
      <c r="B31" s="5" t="n"/>
      <c r="C31" s="33" t="n"/>
      <c r="D31" s="33" t="n"/>
      <c r="E31" s="34" t="n"/>
      <c r="F31" s="22">
        <f>IF(B31="","",IF(D31="Confirmado",1+E31,0))</f>
        <v/>
      </c>
      <c r="G31" s="5" t="n"/>
      <c r="H31" s="5" t="n"/>
      <c r="I31" s="33" t="n"/>
    </row>
    <row r="32">
      <c r="B32" s="5" t="n"/>
      <c r="C32" s="33" t="n"/>
      <c r="D32" s="33" t="n"/>
      <c r="E32" s="34" t="n"/>
      <c r="F32" s="22">
        <f>IF(B32="","",IF(D32="Confirmado",1+E32,0))</f>
        <v/>
      </c>
      <c r="G32" s="5" t="n"/>
      <c r="H32" s="5" t="n"/>
      <c r="I32" s="33" t="n"/>
    </row>
    <row r="33">
      <c r="B33" s="5" t="n"/>
      <c r="C33" s="33" t="n"/>
      <c r="D33" s="33" t="n"/>
      <c r="E33" s="34" t="n"/>
      <c r="F33" s="22">
        <f>IF(B33="","",IF(D33="Confirmado",1+E33,0))</f>
        <v/>
      </c>
      <c r="G33" s="5" t="n"/>
      <c r="H33" s="5" t="n"/>
      <c r="I33" s="33" t="n"/>
    </row>
    <row r="34">
      <c r="B34" s="5" t="n"/>
      <c r="C34" s="33" t="n"/>
      <c r="D34" s="33" t="n"/>
      <c r="E34" s="34" t="n"/>
      <c r="F34" s="22">
        <f>IF(B34="","",IF(D34="Confirmado",1+E34,0))</f>
        <v/>
      </c>
      <c r="G34" s="5" t="n"/>
      <c r="H34" s="5" t="n"/>
      <c r="I34" s="33" t="n"/>
    </row>
    <row r="35">
      <c r="B35" s="5" t="n"/>
      <c r="C35" s="33" t="n"/>
      <c r="D35" s="33" t="n"/>
      <c r="E35" s="34" t="n"/>
      <c r="F35" s="22">
        <f>IF(B35="","",IF(D35="Confirmado",1+E35,0))</f>
        <v/>
      </c>
      <c r="G35" s="5" t="n"/>
      <c r="H35" s="5" t="n"/>
      <c r="I35" s="33" t="n"/>
    </row>
    <row r="36">
      <c r="B36" s="5" t="n"/>
      <c r="C36" s="33" t="n"/>
      <c r="D36" s="33" t="n"/>
      <c r="E36" s="34" t="n"/>
      <c r="F36" s="22">
        <f>IF(B36="","",IF(D36="Confirmado",1+E36,0))</f>
        <v/>
      </c>
      <c r="G36" s="5" t="n"/>
      <c r="H36" s="5" t="n"/>
      <c r="I36" s="33" t="n"/>
    </row>
    <row r="37">
      <c r="B37" s="5" t="n"/>
      <c r="C37" s="33" t="n"/>
      <c r="D37" s="33" t="n"/>
      <c r="E37" s="34" t="n"/>
      <c r="F37" s="22">
        <f>IF(B37="","",IF(D37="Confirmado",1+E37,0))</f>
        <v/>
      </c>
      <c r="G37" s="5" t="n"/>
      <c r="H37" s="5" t="n"/>
      <c r="I37" s="33" t="n"/>
    </row>
    <row r="38">
      <c r="B38" s="5" t="n"/>
      <c r="C38" s="33" t="n"/>
      <c r="D38" s="33" t="n"/>
      <c r="E38" s="34" t="n"/>
      <c r="F38" s="22">
        <f>IF(B38="","",IF(D38="Confirmado",1+E38,0))</f>
        <v/>
      </c>
      <c r="G38" s="5" t="n"/>
      <c r="H38" s="5" t="n"/>
      <c r="I38" s="33" t="n"/>
    </row>
    <row r="39">
      <c r="B39" s="5" t="n"/>
      <c r="C39" s="33" t="n"/>
      <c r="D39" s="33" t="n"/>
      <c r="E39" s="34" t="n"/>
      <c r="F39" s="22">
        <f>IF(B39="","",IF(D39="Confirmado",1+E39,0))</f>
        <v/>
      </c>
      <c r="G39" s="5" t="n"/>
      <c r="H39" s="5" t="n"/>
      <c r="I39" s="33" t="n"/>
    </row>
    <row r="40">
      <c r="B40" s="5" t="n"/>
      <c r="C40" s="33" t="n"/>
      <c r="D40" s="33" t="n"/>
      <c r="E40" s="34" t="n"/>
      <c r="F40" s="22">
        <f>IF(B40="","",IF(D40="Confirmado",1+E40,0))</f>
        <v/>
      </c>
      <c r="G40" s="5" t="n"/>
      <c r="H40" s="5" t="n"/>
      <c r="I40" s="33" t="n"/>
    </row>
    <row r="41">
      <c r="B41" s="5" t="n"/>
      <c r="C41" s="33" t="n"/>
      <c r="D41" s="33" t="n"/>
      <c r="E41" s="34" t="n"/>
      <c r="F41" s="22">
        <f>IF(B41="","",IF(D41="Confirmado",1+E41,0))</f>
        <v/>
      </c>
      <c r="G41" s="5" t="n"/>
      <c r="H41" s="5" t="n"/>
      <c r="I41" s="33" t="n"/>
    </row>
    <row r="42">
      <c r="B42" s="5" t="n"/>
      <c r="C42" s="33" t="n"/>
      <c r="D42" s="33" t="n"/>
      <c r="E42" s="34" t="n"/>
      <c r="F42" s="22">
        <f>IF(B42="","",IF(D42="Confirmado",1+E42,0))</f>
        <v/>
      </c>
      <c r="G42" s="5" t="n"/>
      <c r="H42" s="5" t="n"/>
      <c r="I42" s="33" t="n"/>
    </row>
    <row r="43">
      <c r="B43" s="5" t="n"/>
      <c r="C43" s="33" t="n"/>
      <c r="D43" s="33" t="n"/>
      <c r="E43" s="34" t="n"/>
      <c r="F43" s="22">
        <f>IF(B43="","",IF(D43="Confirmado",1+E43,0))</f>
        <v/>
      </c>
      <c r="G43" s="5" t="n"/>
      <c r="H43" s="5" t="n"/>
      <c r="I43" s="33" t="n"/>
    </row>
    <row r="44">
      <c r="B44" s="5" t="n"/>
      <c r="C44" s="33" t="n"/>
      <c r="D44" s="33" t="n"/>
      <c r="E44" s="34" t="n"/>
      <c r="F44" s="22">
        <f>IF(B44="","",IF(D44="Confirmado",1+E44,0))</f>
        <v/>
      </c>
      <c r="G44" s="5" t="n"/>
      <c r="H44" s="5" t="n"/>
      <c r="I44" s="33" t="n"/>
    </row>
    <row r="45">
      <c r="B45" s="5" t="n"/>
      <c r="C45" s="33" t="n"/>
      <c r="D45" s="33" t="n"/>
      <c r="E45" s="34" t="n"/>
      <c r="F45" s="22">
        <f>IF(B45="","",IF(D45="Confirmado",1+E45,0))</f>
        <v/>
      </c>
      <c r="G45" s="5" t="n"/>
      <c r="H45" s="5" t="n"/>
      <c r="I45" s="33" t="n"/>
    </row>
    <row r="46">
      <c r="B46" s="5" t="n"/>
      <c r="C46" s="33" t="n"/>
      <c r="D46" s="33" t="n"/>
      <c r="E46" s="34" t="n"/>
      <c r="F46" s="22">
        <f>IF(B46="","",IF(D46="Confirmado",1+E46,0))</f>
        <v/>
      </c>
      <c r="G46" s="5" t="n"/>
      <c r="H46" s="5" t="n"/>
      <c r="I46" s="33" t="n"/>
    </row>
    <row r="47">
      <c r="B47" s="5" t="n"/>
      <c r="C47" s="33" t="n"/>
      <c r="D47" s="33" t="n"/>
      <c r="E47" s="34" t="n"/>
      <c r="F47" s="22">
        <f>IF(B47="","",IF(D47="Confirmado",1+E47,0))</f>
        <v/>
      </c>
      <c r="G47" s="5" t="n"/>
      <c r="H47" s="5" t="n"/>
      <c r="I47" s="33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B8:I47">
    <cfRule type="expression" priority="1" dxfId="2">
      <formula>$D8="Pendiente"</formula>
    </cfRule>
    <cfRule type="expression" priority="2" dxfId="0">
      <formula>$D8="No viene"</formula>
    </cfRule>
  </conditionalFormatting>
  <dataValidations count="4">
    <dataValidation sqref="C8:C47" showDropDown="0" showInputMessage="0" showErrorMessage="0" allowBlank="1" type="list">
      <formula1>=Listas!$A$2:$A$6</formula1>
    </dataValidation>
    <dataValidation sqref="D8:D47" showDropDown="0" showInputMessage="0" showErrorMessage="0" allowBlank="1" type="list">
      <formula1>=Listas!$B$2:$B$4</formula1>
    </dataValidation>
    <dataValidation sqref="I8:I47" showDropDown="0" showInputMessage="0" showErrorMessage="0" allowBlank="1" type="list">
      <formula1>=Listas!$E$2:$E$3</formula1>
    </dataValidation>
    <dataValidation sqref="E8:E47" showDropDown="0" showInputMessage="0" showErrorMessage="1" allowBlank="1" errorTitle="Acompañantes" error="Escribe un número entero entre 0 y 10." type="whole" operator="between">
      <formula1>0</formula1>
      <formula2>10</formula2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8" customWidth="1" min="2" max="2"/>
    <col width="21" customWidth="1" min="3" max="3"/>
    <col width="14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4" customWidth="1" min="10" max="10"/>
  </cols>
  <sheetData>
    <row r="2" ht="34" customHeight="1">
      <c r="B2" s="1" t="inlineStr">
        <is>
          <t>Gastos del baby shower por categoría y responsable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Anota lo que calculas gastar y, cuando compres, lo que has pagado de verdad. La plantilla compara y suma todo.</t>
        </is>
      </c>
    </row>
    <row r="5">
      <c r="B5" s="4" t="inlineStr">
        <is>
          <t>TOTALES</t>
        </is>
      </c>
      <c r="E5" s="30">
        <f>SUM(E8:E47)</f>
        <v/>
      </c>
      <c r="F5" s="30">
        <f>SUM(F8:F47)</f>
        <v/>
      </c>
      <c r="G5" s="25" t="inlineStr"/>
      <c r="H5" s="30">
        <f>SUM(H8:H47)</f>
        <v/>
      </c>
      <c r="I5" s="30">
        <f>SUM(I8:I47)</f>
        <v/>
      </c>
    </row>
    <row r="7" ht="44" customHeight="1">
      <c r="B7" s="19" t="inlineStr">
        <is>
          <t>Concepto</t>
        </is>
      </c>
      <c r="C7" s="19" t="inlineStr">
        <is>
          <t>Categoría</t>
        </is>
      </c>
      <c r="D7" s="19" t="inlineStr">
        <is>
          <t>Responsable</t>
        </is>
      </c>
      <c r="E7" s="19" t="inlineStr">
        <is>
          <t>Coste estimado (€)</t>
        </is>
      </c>
      <c r="F7" s="19" t="inlineStr">
        <is>
          <t>Coste real (€)</t>
        </is>
      </c>
      <c r="G7" s="19" t="inlineStr">
        <is>
          <t>Estado</t>
        </is>
      </c>
      <c r="H7" s="19" t="inlineStr">
        <is>
          <t>Coste vigente (€)</t>
        </is>
      </c>
      <c r="I7" s="19" t="inlineStr">
        <is>
          <t>Diferencia (€)</t>
        </is>
      </c>
      <c r="J7" s="19" t="inlineStr">
        <is>
          <t>Desviación</t>
        </is>
      </c>
    </row>
    <row r="8">
      <c r="B8" s="5" t="inlineStr">
        <is>
          <t>Catering de bocadillos y tapas</t>
        </is>
      </c>
      <c r="C8" s="33" t="inlineStr">
        <is>
          <t>Comida y bebida</t>
        </is>
      </c>
      <c r="D8" s="33" t="inlineStr">
        <is>
          <t>Ana</t>
        </is>
      </c>
      <c r="E8" s="10" t="n">
        <v>120</v>
      </c>
      <c r="F8" s="10" t="n">
        <v>135</v>
      </c>
      <c r="G8" s="33" t="inlineStr">
        <is>
          <t>Pagado</t>
        </is>
      </c>
      <c r="H8" s="28">
        <f>IF(B8="","",IF(F8="",E8,F8))</f>
        <v/>
      </c>
      <c r="I8" s="27">
        <f>IF(OR(B8="",F8=""),"",F8-E8)</f>
        <v/>
      </c>
      <c r="J8" s="35">
        <f>IF(OR(B8="",F8=""),"",IF(F8&gt;E8,"Por encima",IF(F8&lt;E8,"Ahorro","Ajustado")))</f>
        <v/>
      </c>
    </row>
    <row r="9">
      <c r="B9" s="5" t="inlineStr">
        <is>
          <t>Tarta de fondant temática</t>
        </is>
      </c>
      <c r="C9" s="33" t="inlineStr">
        <is>
          <t>Tarta y dulces</t>
        </is>
      </c>
      <c r="D9" s="33" t="inlineStr">
        <is>
          <t>Lucía</t>
        </is>
      </c>
      <c r="E9" s="10" t="n">
        <v>65</v>
      </c>
      <c r="F9" s="10" t="n">
        <v>70</v>
      </c>
      <c r="G9" s="33" t="inlineStr">
        <is>
          <t>Pagado</t>
        </is>
      </c>
      <c r="H9" s="28">
        <f>IF(B9="","",IF(F9="",E9,F9))</f>
        <v/>
      </c>
      <c r="I9" s="27">
        <f>IF(OR(B9="",F9=""),"",F9-E9)</f>
        <v/>
      </c>
      <c r="J9" s="35">
        <f>IF(OR(B9="",F9=""),"",IF(F9&gt;E9,"Por encima",IF(F9&lt;E9,"Ahorro","Ajustado")))</f>
        <v/>
      </c>
    </row>
    <row r="10">
      <c r="B10" s="5" t="inlineStr">
        <is>
          <t>Cupcakes y galletas decoradas</t>
        </is>
      </c>
      <c r="C10" s="33" t="inlineStr">
        <is>
          <t>Tarta y dulces</t>
        </is>
      </c>
      <c r="D10" s="33" t="inlineStr">
        <is>
          <t>Carmen</t>
        </is>
      </c>
      <c r="E10" s="10" t="n">
        <v>35</v>
      </c>
      <c r="F10" s="10" t="n"/>
      <c r="G10" s="33" t="inlineStr">
        <is>
          <t>Pendiente</t>
        </is>
      </c>
      <c r="H10" s="28">
        <f>IF(B10="","",IF(F10="",E10,F10))</f>
        <v/>
      </c>
      <c r="I10" s="27">
        <f>IF(OR(B10="",F10=""),"",F10-E10)</f>
        <v/>
      </c>
      <c r="J10" s="35">
        <f>IF(OR(B10="",F10=""),"",IF(F10&gt;E10,"Por encima",IF(F10&lt;E10,"Ahorro","Ajustado")))</f>
        <v/>
      </c>
    </row>
    <row r="11">
      <c r="B11" s="5" t="inlineStr">
        <is>
          <t>Bebidas sin alcohol y zumos</t>
        </is>
      </c>
      <c r="C11" s="33" t="inlineStr">
        <is>
          <t>Comida y bebida</t>
        </is>
      </c>
      <c r="D11" s="33" t="inlineStr">
        <is>
          <t>Ana</t>
        </is>
      </c>
      <c r="E11" s="10" t="n">
        <v>40</v>
      </c>
      <c r="F11" s="10" t="n">
        <v>38</v>
      </c>
      <c r="G11" s="33" t="inlineStr">
        <is>
          <t>Comprado</t>
        </is>
      </c>
      <c r="H11" s="28">
        <f>IF(B11="","",IF(F11="",E11,F11))</f>
        <v/>
      </c>
      <c r="I11" s="27">
        <f>IF(OR(B11="",F11=""),"",F11-E11)</f>
        <v/>
      </c>
      <c r="J11" s="35">
        <f>IF(OR(B11="",F11=""),"",IF(F11&gt;E11,"Por encima",IF(F11&lt;E11,"Ahorro","Ajustado")))</f>
        <v/>
      </c>
    </row>
    <row r="12">
      <c r="B12" s="5" t="inlineStr">
        <is>
          <t>Globos y arco de globos</t>
        </is>
      </c>
      <c r="C12" s="33" t="inlineStr">
        <is>
          <t>Decoración</t>
        </is>
      </c>
      <c r="D12" s="33" t="inlineStr">
        <is>
          <t>Lucía</t>
        </is>
      </c>
      <c r="E12" s="10" t="n">
        <v>45</v>
      </c>
      <c r="F12" s="10" t="n">
        <v>52</v>
      </c>
      <c r="G12" s="33" t="inlineStr">
        <is>
          <t>Comprado</t>
        </is>
      </c>
      <c r="H12" s="28">
        <f>IF(B12="","",IF(F12="",E12,F12))</f>
        <v/>
      </c>
      <c r="I12" s="27">
        <f>IF(OR(B12="",F12=""),"",F12-E12)</f>
        <v/>
      </c>
      <c r="J12" s="35">
        <f>IF(OR(B12="",F12=""),"",IF(F12&gt;E12,"Por encima",IF(F12&lt;E12,"Ahorro","Ajustado")))</f>
        <v/>
      </c>
    </row>
    <row r="13">
      <c r="B13" s="5" t="inlineStr">
        <is>
          <t>Guirnaldas y banderines</t>
        </is>
      </c>
      <c r="C13" s="33" t="inlineStr">
        <is>
          <t>Decoración</t>
        </is>
      </c>
      <c r="D13" s="33" t="inlineStr">
        <is>
          <t>Lucía</t>
        </is>
      </c>
      <c r="E13" s="10" t="n">
        <v>20</v>
      </c>
      <c r="F13" s="10" t="n">
        <v>18.5</v>
      </c>
      <c r="G13" s="33" t="inlineStr">
        <is>
          <t>Comprado</t>
        </is>
      </c>
      <c r="H13" s="28">
        <f>IF(B13="","",IF(F13="",E13,F13))</f>
        <v/>
      </c>
      <c r="I13" s="27">
        <f>IF(OR(B13="",F13=""),"",F13-E13)</f>
        <v/>
      </c>
      <c r="J13" s="35">
        <f>IF(OR(B13="",F13=""),"",IF(F13&gt;E13,"Por encima",IF(F13&lt;E13,"Ahorro","Ajustado")))</f>
        <v/>
      </c>
    </row>
    <row r="14">
      <c r="B14" s="5" t="inlineStr">
        <is>
          <t>Photocall con fondo y accesorios</t>
        </is>
      </c>
      <c r="C14" s="33" t="inlineStr">
        <is>
          <t>Decoración</t>
        </is>
      </c>
      <c r="D14" s="33" t="inlineStr">
        <is>
          <t>Carmen</t>
        </is>
      </c>
      <c r="E14" s="10" t="n">
        <v>30</v>
      </c>
      <c r="F14" s="10" t="n"/>
      <c r="G14" s="33" t="inlineStr">
        <is>
          <t>Pendiente</t>
        </is>
      </c>
      <c r="H14" s="28">
        <f>IF(B14="","",IF(F14="",E14,F14))</f>
        <v/>
      </c>
      <c r="I14" s="27">
        <f>IF(OR(B14="",F14=""),"",F14-E14)</f>
        <v/>
      </c>
      <c r="J14" s="35">
        <f>IF(OR(B14="",F14=""),"",IF(F14&gt;E14,"Por encima",IF(F14&lt;E14,"Ahorro","Ajustado")))</f>
        <v/>
      </c>
    </row>
    <row r="15">
      <c r="B15" s="5" t="inlineStr">
        <is>
          <t>Juego «adivina el tamaño de la barriga»</t>
        </is>
      </c>
      <c r="C15" s="33" t="inlineStr">
        <is>
          <t>Juegos y actividades</t>
        </is>
      </c>
      <c r="D15" s="33" t="inlineStr">
        <is>
          <t>Sofía</t>
        </is>
      </c>
      <c r="E15" s="10" t="n">
        <v>10</v>
      </c>
      <c r="F15" s="10" t="n"/>
      <c r="G15" s="33" t="inlineStr">
        <is>
          <t>Pendiente</t>
        </is>
      </c>
      <c r="H15" s="28">
        <f>IF(B15="","",IF(F15="",E15,F15))</f>
        <v/>
      </c>
      <c r="I15" s="27">
        <f>IF(OR(B15="",F15=""),"",F15-E15)</f>
        <v/>
      </c>
      <c r="J15" s="35">
        <f>IF(OR(B15="",F15=""),"",IF(F15&gt;E15,"Por encima",IF(F15&lt;E15,"Ahorro","Ajustado")))</f>
        <v/>
      </c>
    </row>
    <row r="16">
      <c r="B16" s="5" t="inlineStr">
        <is>
          <t>Bingo del bebé y premios</t>
        </is>
      </c>
      <c r="C16" s="33" t="inlineStr">
        <is>
          <t>Juegos y actividades</t>
        </is>
      </c>
      <c r="D16" s="33" t="inlineStr">
        <is>
          <t>Sofía</t>
        </is>
      </c>
      <c r="E16" s="10" t="n">
        <v>25</v>
      </c>
      <c r="F16" s="10" t="n"/>
      <c r="G16" s="33" t="inlineStr">
        <is>
          <t>Pendiente</t>
        </is>
      </c>
      <c r="H16" s="28">
        <f>IF(B16="","",IF(F16="",E16,F16))</f>
        <v/>
      </c>
      <c r="I16" s="27">
        <f>IF(OR(B16="",F16=""),"",F16-E16)</f>
        <v/>
      </c>
      <c r="J16" s="35">
        <f>IF(OR(B16="",F16=""),"",IF(F16&gt;E16,"Por encima",IF(F16&lt;E16,"Ahorro","Ajustado")))</f>
        <v/>
      </c>
    </row>
    <row r="17">
      <c r="B17" s="5" t="inlineStr">
        <is>
          <t>Detalles para los invitados</t>
        </is>
      </c>
      <c r="C17" s="33" t="inlineStr">
        <is>
          <t>Regalos y detalles</t>
        </is>
      </c>
      <c r="D17" s="33" t="inlineStr">
        <is>
          <t>Carmen</t>
        </is>
      </c>
      <c r="E17" s="10" t="n">
        <v>50</v>
      </c>
      <c r="F17" s="10" t="n"/>
      <c r="G17" s="33" t="inlineStr">
        <is>
          <t>Pendiente</t>
        </is>
      </c>
      <c r="H17" s="28">
        <f>IF(B17="","",IF(F17="",E17,F17))</f>
        <v/>
      </c>
      <c r="I17" s="27">
        <f>IF(OR(B17="",F17=""),"",F17-E17)</f>
        <v/>
      </c>
      <c r="J17" s="35">
        <f>IF(OR(B17="",F17=""),"",IF(F17&gt;E17,"Por encima",IF(F17&lt;E17,"Ahorro","Ajustado")))</f>
        <v/>
      </c>
    </row>
    <row r="18">
      <c r="B18" s="5" t="inlineStr">
        <is>
          <t>Alquiler del local de la asociación</t>
        </is>
      </c>
      <c r="C18" s="33" t="inlineStr">
        <is>
          <t>Local y mobiliario</t>
        </is>
      </c>
      <c r="D18" s="33" t="inlineStr">
        <is>
          <t>Ana</t>
        </is>
      </c>
      <c r="E18" s="10" t="n">
        <v>80</v>
      </c>
      <c r="F18" s="10" t="n">
        <v>80</v>
      </c>
      <c r="G18" s="33" t="inlineStr">
        <is>
          <t>Pagado</t>
        </is>
      </c>
      <c r="H18" s="28">
        <f>IF(B18="","",IF(F18="",E18,F18))</f>
        <v/>
      </c>
      <c r="I18" s="27">
        <f>IF(OR(B18="",F18=""),"",F18-E18)</f>
        <v/>
      </c>
      <c r="J18" s="35">
        <f>IF(OR(B18="",F18=""),"",IF(F18&gt;E18,"Por encima",IF(F18&lt;E18,"Ahorro","Ajustado")))</f>
        <v/>
      </c>
    </row>
    <row r="19">
      <c r="B19" s="5" t="inlineStr">
        <is>
          <t>Invitaciones digitales e impresión</t>
        </is>
      </c>
      <c r="C19" s="33" t="inlineStr">
        <is>
          <t>Invitaciones y fotos</t>
        </is>
      </c>
      <c r="D19" s="33" t="inlineStr">
        <is>
          <t>Sofía</t>
        </is>
      </c>
      <c r="E19" s="10" t="n">
        <v>15</v>
      </c>
      <c r="F19" s="10" t="n">
        <v>12</v>
      </c>
      <c r="G19" s="33" t="inlineStr">
        <is>
          <t>Pagado</t>
        </is>
      </c>
      <c r="H19" s="28">
        <f>IF(B19="","",IF(F19="",E19,F19))</f>
        <v/>
      </c>
      <c r="I19" s="27">
        <f>IF(OR(B19="",F19=""),"",F19-E19)</f>
        <v/>
      </c>
      <c r="J19" s="35">
        <f>IF(OR(B19="",F19=""),"",IF(F19&gt;E19,"Por encima",IF(F19&lt;E19,"Ahorro","Ajustado")))</f>
        <v/>
      </c>
    </row>
    <row r="20">
      <c r="B20" s="5" t="inlineStr">
        <is>
          <t>Cámara instantánea y carretes</t>
        </is>
      </c>
      <c r="C20" s="33" t="inlineStr">
        <is>
          <t>Invitaciones y fotos</t>
        </is>
      </c>
      <c r="D20" s="33" t="inlineStr">
        <is>
          <t>Lucía</t>
        </is>
      </c>
      <c r="E20" s="10" t="n">
        <v>40</v>
      </c>
      <c r="F20" s="10" t="n"/>
      <c r="G20" s="33" t="inlineStr">
        <is>
          <t>Pendiente</t>
        </is>
      </c>
      <c r="H20" s="28">
        <f>IF(B20="","",IF(F20="",E20,F20))</f>
        <v/>
      </c>
      <c r="I20" s="27">
        <f>IF(OR(B20="",F20=""),"",F20-E20)</f>
        <v/>
      </c>
      <c r="J20" s="35">
        <f>IF(OR(B20="",F20=""),"",IF(F20&gt;E20,"Por encima",IF(F20&lt;E20,"Ahorro","Ajustado")))</f>
        <v/>
      </c>
    </row>
    <row r="21">
      <c r="B21" s="5" t="inlineStr">
        <is>
          <t>Imprevistos</t>
        </is>
      </c>
      <c r="C21" s="33" t="inlineStr">
        <is>
          <t>Otros</t>
        </is>
      </c>
      <c r="D21" s="33" t="inlineStr">
        <is>
          <t>Ana</t>
        </is>
      </c>
      <c r="E21" s="10" t="n">
        <v>30</v>
      </c>
      <c r="F21" s="10" t="n"/>
      <c r="G21" s="33" t="inlineStr">
        <is>
          <t>Pendiente</t>
        </is>
      </c>
      <c r="H21" s="28">
        <f>IF(B21="","",IF(F21="",E21,F21))</f>
        <v/>
      </c>
      <c r="I21" s="27">
        <f>IF(OR(B21="",F21=""),"",F21-E21)</f>
        <v/>
      </c>
      <c r="J21" s="35">
        <f>IF(OR(B21="",F21=""),"",IF(F21&gt;E21,"Por encima",IF(F21&lt;E21,"Ahorro","Ajustado")))</f>
        <v/>
      </c>
    </row>
    <row r="22">
      <c r="B22" s="5" t="n"/>
      <c r="C22" s="33" t="n"/>
      <c r="D22" s="33" t="n"/>
      <c r="E22" s="10" t="n"/>
      <c r="F22" s="10" t="n"/>
      <c r="G22" s="33" t="n"/>
      <c r="H22" s="28">
        <f>IF(B22="","",IF(F22="",E22,F22))</f>
        <v/>
      </c>
      <c r="I22" s="27">
        <f>IF(OR(B22="",F22=""),"",F22-E22)</f>
        <v/>
      </c>
      <c r="J22" s="35">
        <f>IF(OR(B22="",F22=""),"",IF(F22&gt;E22,"Por encima",IF(F22&lt;E22,"Ahorro","Ajustado")))</f>
        <v/>
      </c>
    </row>
    <row r="23">
      <c r="B23" s="5" t="n"/>
      <c r="C23" s="33" t="n"/>
      <c r="D23" s="33" t="n"/>
      <c r="E23" s="10" t="n"/>
      <c r="F23" s="10" t="n"/>
      <c r="G23" s="33" t="n"/>
      <c r="H23" s="28">
        <f>IF(B23="","",IF(F23="",E23,F23))</f>
        <v/>
      </c>
      <c r="I23" s="27">
        <f>IF(OR(B23="",F23=""),"",F23-E23)</f>
        <v/>
      </c>
      <c r="J23" s="35">
        <f>IF(OR(B23="",F23=""),"",IF(F23&gt;E23,"Por encima",IF(F23&lt;E23,"Ahorro","Ajustado")))</f>
        <v/>
      </c>
    </row>
    <row r="24">
      <c r="B24" s="5" t="n"/>
      <c r="C24" s="33" t="n"/>
      <c r="D24" s="33" t="n"/>
      <c r="E24" s="10" t="n"/>
      <c r="F24" s="10" t="n"/>
      <c r="G24" s="33" t="n"/>
      <c r="H24" s="28">
        <f>IF(B24="","",IF(F24="",E24,F24))</f>
        <v/>
      </c>
      <c r="I24" s="27">
        <f>IF(OR(B24="",F24=""),"",F24-E24)</f>
        <v/>
      </c>
      <c r="J24" s="35">
        <f>IF(OR(B24="",F24=""),"",IF(F24&gt;E24,"Por encima",IF(F24&lt;E24,"Ahorro","Ajustado")))</f>
        <v/>
      </c>
    </row>
    <row r="25">
      <c r="B25" s="5" t="n"/>
      <c r="C25" s="33" t="n"/>
      <c r="D25" s="33" t="n"/>
      <c r="E25" s="10" t="n"/>
      <c r="F25" s="10" t="n"/>
      <c r="G25" s="33" t="n"/>
      <c r="H25" s="28">
        <f>IF(B25="","",IF(F25="",E25,F25))</f>
        <v/>
      </c>
      <c r="I25" s="27">
        <f>IF(OR(B25="",F25=""),"",F25-E25)</f>
        <v/>
      </c>
      <c r="J25" s="35">
        <f>IF(OR(B25="",F25=""),"",IF(F25&gt;E25,"Por encima",IF(F25&lt;E25,"Ahorro","Ajustado")))</f>
        <v/>
      </c>
    </row>
    <row r="26">
      <c r="B26" s="5" t="n"/>
      <c r="C26" s="33" t="n"/>
      <c r="D26" s="33" t="n"/>
      <c r="E26" s="10" t="n"/>
      <c r="F26" s="10" t="n"/>
      <c r="G26" s="33" t="n"/>
      <c r="H26" s="28">
        <f>IF(B26="","",IF(F26="",E26,F26))</f>
        <v/>
      </c>
      <c r="I26" s="27">
        <f>IF(OR(B26="",F26=""),"",F26-E26)</f>
        <v/>
      </c>
      <c r="J26" s="35">
        <f>IF(OR(B26="",F26=""),"",IF(F26&gt;E26,"Por encima",IF(F26&lt;E26,"Ahorro","Ajustado")))</f>
        <v/>
      </c>
    </row>
    <row r="27">
      <c r="B27" s="5" t="n"/>
      <c r="C27" s="33" t="n"/>
      <c r="D27" s="33" t="n"/>
      <c r="E27" s="10" t="n"/>
      <c r="F27" s="10" t="n"/>
      <c r="G27" s="33" t="n"/>
      <c r="H27" s="28">
        <f>IF(B27="","",IF(F27="",E27,F27))</f>
        <v/>
      </c>
      <c r="I27" s="27">
        <f>IF(OR(B27="",F27=""),"",F27-E27)</f>
        <v/>
      </c>
      <c r="J27" s="35">
        <f>IF(OR(B27="",F27=""),"",IF(F27&gt;E27,"Por encima",IF(F27&lt;E27,"Ahorro","Ajustado")))</f>
        <v/>
      </c>
    </row>
    <row r="28">
      <c r="B28" s="5" t="n"/>
      <c r="C28" s="33" t="n"/>
      <c r="D28" s="33" t="n"/>
      <c r="E28" s="10" t="n"/>
      <c r="F28" s="10" t="n"/>
      <c r="G28" s="33" t="n"/>
      <c r="H28" s="28">
        <f>IF(B28="","",IF(F28="",E28,F28))</f>
        <v/>
      </c>
      <c r="I28" s="27">
        <f>IF(OR(B28="",F28=""),"",F28-E28)</f>
        <v/>
      </c>
      <c r="J28" s="35">
        <f>IF(OR(B28="",F28=""),"",IF(F28&gt;E28,"Por encima",IF(F28&lt;E28,"Ahorro","Ajustado")))</f>
        <v/>
      </c>
    </row>
    <row r="29">
      <c r="B29" s="5" t="n"/>
      <c r="C29" s="33" t="n"/>
      <c r="D29" s="33" t="n"/>
      <c r="E29" s="10" t="n"/>
      <c r="F29" s="10" t="n"/>
      <c r="G29" s="33" t="n"/>
      <c r="H29" s="28">
        <f>IF(B29="","",IF(F29="",E29,F29))</f>
        <v/>
      </c>
      <c r="I29" s="27">
        <f>IF(OR(B29="",F29=""),"",F29-E29)</f>
        <v/>
      </c>
      <c r="J29" s="35">
        <f>IF(OR(B29="",F29=""),"",IF(F29&gt;E29,"Por encima",IF(F29&lt;E29,"Ahorro","Ajustado")))</f>
        <v/>
      </c>
    </row>
    <row r="30">
      <c r="B30" s="5" t="n"/>
      <c r="C30" s="33" t="n"/>
      <c r="D30" s="33" t="n"/>
      <c r="E30" s="10" t="n"/>
      <c r="F30" s="10" t="n"/>
      <c r="G30" s="33" t="n"/>
      <c r="H30" s="28">
        <f>IF(B30="","",IF(F30="",E30,F30))</f>
        <v/>
      </c>
      <c r="I30" s="27">
        <f>IF(OR(B30="",F30=""),"",F30-E30)</f>
        <v/>
      </c>
      <c r="J30" s="35">
        <f>IF(OR(B30="",F30=""),"",IF(F30&gt;E30,"Por encima",IF(F30&lt;E30,"Ahorro","Ajustado")))</f>
        <v/>
      </c>
    </row>
    <row r="31">
      <c r="B31" s="5" t="n"/>
      <c r="C31" s="33" t="n"/>
      <c r="D31" s="33" t="n"/>
      <c r="E31" s="10" t="n"/>
      <c r="F31" s="10" t="n"/>
      <c r="G31" s="33" t="n"/>
      <c r="H31" s="28">
        <f>IF(B31="","",IF(F31="",E31,F31))</f>
        <v/>
      </c>
      <c r="I31" s="27">
        <f>IF(OR(B31="",F31=""),"",F31-E31)</f>
        <v/>
      </c>
      <c r="J31" s="35">
        <f>IF(OR(B31="",F31=""),"",IF(F31&gt;E31,"Por encima",IF(F31&lt;E31,"Ahorro","Ajustado")))</f>
        <v/>
      </c>
    </row>
    <row r="32">
      <c r="B32" s="5" t="n"/>
      <c r="C32" s="33" t="n"/>
      <c r="D32" s="33" t="n"/>
      <c r="E32" s="10" t="n"/>
      <c r="F32" s="10" t="n"/>
      <c r="G32" s="33" t="n"/>
      <c r="H32" s="28">
        <f>IF(B32="","",IF(F32="",E32,F32))</f>
        <v/>
      </c>
      <c r="I32" s="27">
        <f>IF(OR(B32="",F32=""),"",F32-E32)</f>
        <v/>
      </c>
      <c r="J32" s="35">
        <f>IF(OR(B32="",F32=""),"",IF(F32&gt;E32,"Por encima",IF(F32&lt;E32,"Ahorro","Ajustado")))</f>
        <v/>
      </c>
    </row>
    <row r="33">
      <c r="B33" s="5" t="n"/>
      <c r="C33" s="33" t="n"/>
      <c r="D33" s="33" t="n"/>
      <c r="E33" s="10" t="n"/>
      <c r="F33" s="10" t="n"/>
      <c r="G33" s="33" t="n"/>
      <c r="H33" s="28">
        <f>IF(B33="","",IF(F33="",E33,F33))</f>
        <v/>
      </c>
      <c r="I33" s="27">
        <f>IF(OR(B33="",F33=""),"",F33-E33)</f>
        <v/>
      </c>
      <c r="J33" s="35">
        <f>IF(OR(B33="",F33=""),"",IF(F33&gt;E33,"Por encima",IF(F33&lt;E33,"Ahorro","Ajustado")))</f>
        <v/>
      </c>
    </row>
    <row r="34">
      <c r="B34" s="5" t="n"/>
      <c r="C34" s="33" t="n"/>
      <c r="D34" s="33" t="n"/>
      <c r="E34" s="10" t="n"/>
      <c r="F34" s="10" t="n"/>
      <c r="G34" s="33" t="n"/>
      <c r="H34" s="28">
        <f>IF(B34="","",IF(F34="",E34,F34))</f>
        <v/>
      </c>
      <c r="I34" s="27">
        <f>IF(OR(B34="",F34=""),"",F34-E34)</f>
        <v/>
      </c>
      <c r="J34" s="35">
        <f>IF(OR(B34="",F34=""),"",IF(F34&gt;E34,"Por encima",IF(F34&lt;E34,"Ahorro","Ajustado")))</f>
        <v/>
      </c>
    </row>
    <row r="35">
      <c r="B35" s="5" t="n"/>
      <c r="C35" s="33" t="n"/>
      <c r="D35" s="33" t="n"/>
      <c r="E35" s="10" t="n"/>
      <c r="F35" s="10" t="n"/>
      <c r="G35" s="33" t="n"/>
      <c r="H35" s="28">
        <f>IF(B35="","",IF(F35="",E35,F35))</f>
        <v/>
      </c>
      <c r="I35" s="27">
        <f>IF(OR(B35="",F35=""),"",F35-E35)</f>
        <v/>
      </c>
      <c r="J35" s="35">
        <f>IF(OR(B35="",F35=""),"",IF(F35&gt;E35,"Por encima",IF(F35&lt;E35,"Ahorro","Ajustado")))</f>
        <v/>
      </c>
    </row>
    <row r="36">
      <c r="B36" s="5" t="n"/>
      <c r="C36" s="33" t="n"/>
      <c r="D36" s="33" t="n"/>
      <c r="E36" s="10" t="n"/>
      <c r="F36" s="10" t="n"/>
      <c r="G36" s="33" t="n"/>
      <c r="H36" s="28">
        <f>IF(B36="","",IF(F36="",E36,F36))</f>
        <v/>
      </c>
      <c r="I36" s="27">
        <f>IF(OR(B36="",F36=""),"",F36-E36)</f>
        <v/>
      </c>
      <c r="J36" s="35">
        <f>IF(OR(B36="",F36=""),"",IF(F36&gt;E36,"Por encima",IF(F36&lt;E36,"Ahorro","Ajustado")))</f>
        <v/>
      </c>
    </row>
    <row r="37">
      <c r="B37" s="5" t="n"/>
      <c r="C37" s="33" t="n"/>
      <c r="D37" s="33" t="n"/>
      <c r="E37" s="10" t="n"/>
      <c r="F37" s="10" t="n"/>
      <c r="G37" s="33" t="n"/>
      <c r="H37" s="28">
        <f>IF(B37="","",IF(F37="",E37,F37))</f>
        <v/>
      </c>
      <c r="I37" s="27">
        <f>IF(OR(B37="",F37=""),"",F37-E37)</f>
        <v/>
      </c>
      <c r="J37" s="35">
        <f>IF(OR(B37="",F37=""),"",IF(F37&gt;E37,"Por encima",IF(F37&lt;E37,"Ahorro","Ajustado")))</f>
        <v/>
      </c>
    </row>
    <row r="38">
      <c r="B38" s="5" t="n"/>
      <c r="C38" s="33" t="n"/>
      <c r="D38" s="33" t="n"/>
      <c r="E38" s="10" t="n"/>
      <c r="F38" s="10" t="n"/>
      <c r="G38" s="33" t="n"/>
      <c r="H38" s="28">
        <f>IF(B38="","",IF(F38="",E38,F38))</f>
        <v/>
      </c>
      <c r="I38" s="27">
        <f>IF(OR(B38="",F38=""),"",F38-E38)</f>
        <v/>
      </c>
      <c r="J38" s="35">
        <f>IF(OR(B38="",F38=""),"",IF(F38&gt;E38,"Por encima",IF(F38&lt;E38,"Ahorro","Ajustado")))</f>
        <v/>
      </c>
    </row>
    <row r="39">
      <c r="B39" s="5" t="n"/>
      <c r="C39" s="33" t="n"/>
      <c r="D39" s="33" t="n"/>
      <c r="E39" s="10" t="n"/>
      <c r="F39" s="10" t="n"/>
      <c r="G39" s="33" t="n"/>
      <c r="H39" s="28">
        <f>IF(B39="","",IF(F39="",E39,F39))</f>
        <v/>
      </c>
      <c r="I39" s="27">
        <f>IF(OR(B39="",F39=""),"",F39-E39)</f>
        <v/>
      </c>
      <c r="J39" s="35">
        <f>IF(OR(B39="",F39=""),"",IF(F39&gt;E39,"Por encima",IF(F39&lt;E39,"Ahorro","Ajustado")))</f>
        <v/>
      </c>
    </row>
    <row r="40">
      <c r="B40" s="5" t="n"/>
      <c r="C40" s="33" t="n"/>
      <c r="D40" s="33" t="n"/>
      <c r="E40" s="10" t="n"/>
      <c r="F40" s="10" t="n"/>
      <c r="G40" s="33" t="n"/>
      <c r="H40" s="28">
        <f>IF(B40="","",IF(F40="",E40,F40))</f>
        <v/>
      </c>
      <c r="I40" s="27">
        <f>IF(OR(B40="",F40=""),"",F40-E40)</f>
        <v/>
      </c>
      <c r="J40" s="35">
        <f>IF(OR(B40="",F40=""),"",IF(F40&gt;E40,"Por encima",IF(F40&lt;E40,"Ahorro","Ajustado")))</f>
        <v/>
      </c>
    </row>
    <row r="41">
      <c r="B41" s="5" t="n"/>
      <c r="C41" s="33" t="n"/>
      <c r="D41" s="33" t="n"/>
      <c r="E41" s="10" t="n"/>
      <c r="F41" s="10" t="n"/>
      <c r="G41" s="33" t="n"/>
      <c r="H41" s="28">
        <f>IF(B41="","",IF(F41="",E41,F41))</f>
        <v/>
      </c>
      <c r="I41" s="27">
        <f>IF(OR(B41="",F41=""),"",F41-E41)</f>
        <v/>
      </c>
      <c r="J41" s="35">
        <f>IF(OR(B41="",F41=""),"",IF(F41&gt;E41,"Por encima",IF(F41&lt;E41,"Ahorro","Ajustado")))</f>
        <v/>
      </c>
    </row>
    <row r="42">
      <c r="B42" s="5" t="n"/>
      <c r="C42" s="33" t="n"/>
      <c r="D42" s="33" t="n"/>
      <c r="E42" s="10" t="n"/>
      <c r="F42" s="10" t="n"/>
      <c r="G42" s="33" t="n"/>
      <c r="H42" s="28">
        <f>IF(B42="","",IF(F42="",E42,F42))</f>
        <v/>
      </c>
      <c r="I42" s="27">
        <f>IF(OR(B42="",F42=""),"",F42-E42)</f>
        <v/>
      </c>
      <c r="J42" s="35">
        <f>IF(OR(B42="",F42=""),"",IF(F42&gt;E42,"Por encima",IF(F42&lt;E42,"Ahorro","Ajustado")))</f>
        <v/>
      </c>
    </row>
    <row r="43">
      <c r="B43" s="5" t="n"/>
      <c r="C43" s="33" t="n"/>
      <c r="D43" s="33" t="n"/>
      <c r="E43" s="10" t="n"/>
      <c r="F43" s="10" t="n"/>
      <c r="G43" s="33" t="n"/>
      <c r="H43" s="28">
        <f>IF(B43="","",IF(F43="",E43,F43))</f>
        <v/>
      </c>
      <c r="I43" s="27">
        <f>IF(OR(B43="",F43=""),"",F43-E43)</f>
        <v/>
      </c>
      <c r="J43" s="35">
        <f>IF(OR(B43="",F43=""),"",IF(F43&gt;E43,"Por encima",IF(F43&lt;E43,"Ahorro","Ajustado")))</f>
        <v/>
      </c>
    </row>
    <row r="44">
      <c r="B44" s="5" t="n"/>
      <c r="C44" s="33" t="n"/>
      <c r="D44" s="33" t="n"/>
      <c r="E44" s="10" t="n"/>
      <c r="F44" s="10" t="n"/>
      <c r="G44" s="33" t="n"/>
      <c r="H44" s="28">
        <f>IF(B44="","",IF(F44="",E44,F44))</f>
        <v/>
      </c>
      <c r="I44" s="27">
        <f>IF(OR(B44="",F44=""),"",F44-E44)</f>
        <v/>
      </c>
      <c r="J44" s="35">
        <f>IF(OR(B44="",F44=""),"",IF(F44&gt;E44,"Por encima",IF(F44&lt;E44,"Ahorro","Ajustado")))</f>
        <v/>
      </c>
    </row>
    <row r="45">
      <c r="B45" s="5" t="n"/>
      <c r="C45" s="33" t="n"/>
      <c r="D45" s="33" t="n"/>
      <c r="E45" s="10" t="n"/>
      <c r="F45" s="10" t="n"/>
      <c r="G45" s="33" t="n"/>
      <c r="H45" s="28">
        <f>IF(B45="","",IF(F45="",E45,F45))</f>
        <v/>
      </c>
      <c r="I45" s="27">
        <f>IF(OR(B45="",F45=""),"",F45-E45)</f>
        <v/>
      </c>
      <c r="J45" s="35">
        <f>IF(OR(B45="",F45=""),"",IF(F45&gt;E45,"Por encima",IF(F45&lt;E45,"Ahorro","Ajustado")))</f>
        <v/>
      </c>
    </row>
    <row r="46">
      <c r="B46" s="5" t="n"/>
      <c r="C46" s="33" t="n"/>
      <c r="D46" s="33" t="n"/>
      <c r="E46" s="10" t="n"/>
      <c r="F46" s="10" t="n"/>
      <c r="G46" s="33" t="n"/>
      <c r="H46" s="28">
        <f>IF(B46="","",IF(F46="",E46,F46))</f>
        <v/>
      </c>
      <c r="I46" s="27">
        <f>IF(OR(B46="",F46=""),"",F46-E46)</f>
        <v/>
      </c>
      <c r="J46" s="35">
        <f>IF(OR(B46="",F46=""),"",IF(F46&gt;E46,"Por encima",IF(F46&lt;E46,"Ahorro","Ajustado")))</f>
        <v/>
      </c>
    </row>
    <row r="47">
      <c r="B47" s="5" t="n"/>
      <c r="C47" s="33" t="n"/>
      <c r="D47" s="33" t="n"/>
      <c r="E47" s="10" t="n"/>
      <c r="F47" s="10" t="n"/>
      <c r="G47" s="33" t="n"/>
      <c r="H47" s="28">
        <f>IF(B47="","",IF(F47="",E47,F47))</f>
        <v/>
      </c>
      <c r="I47" s="27">
        <f>IF(OR(B47="",F47=""),"",F47-E47)</f>
        <v/>
      </c>
      <c r="J47" s="35">
        <f>IF(OR(B47="",F47=""),"",IF(F47&gt;E47,"Por encima",IF(F47&lt;E47,"Ahorro","Ajustado")))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47">
    <cfRule type="cellIs" priority="1" operator="equal" dxfId="0">
      <formula>"Por encima"</formula>
    </cfRule>
    <cfRule type="cellIs" priority="2" operator="equal" dxfId="1">
      <formula>"Ahorro"</formula>
    </cfRule>
  </conditionalFormatting>
  <conditionalFormatting sqref="G8:G47">
    <cfRule type="cellIs" priority="3" operator="equal" dxfId="2">
      <formula>"Pendiente"</formula>
    </cfRule>
    <cfRule type="cellIs" priority="4" operator="equal" dxfId="1">
      <formula>"Pagado"</formula>
    </cfRule>
  </conditionalFormatting>
  <conditionalFormatting sqref="H8:H47">
    <cfRule type="dataBar" priority="5">
      <dataBar>
        <cfvo type="num" val="0"/>
        <cfvo type="max"/>
        <color rgb="0010B981"/>
      </dataBar>
    </cfRule>
  </conditionalFormatting>
  <dataValidations count="4">
    <dataValidation sqref="C8:C47" showDropDown="0" showInputMessage="0" showErrorMessage="0" allowBlank="1" type="list">
      <formula1>=Listas!$C$2:$C$9</formula1>
    </dataValidation>
    <dataValidation sqref="D8:D47" showDropDown="0" showInputMessage="0" showErrorMessage="0" allowBlank="1" type="list">
      <formula1>=Panel!$B$35:$B$40</formula1>
    </dataValidation>
    <dataValidation sqref="G8:G47" showDropDown="0" showInputMessage="0" showErrorMessage="0" allowBlank="1" type="list">
      <formula1>=Listas!$D$2:$D$4</formula1>
    </dataValidation>
    <dataValidation sqref="E8:F47" showDropDown="0" showInputMessage="0" showErrorMessage="1" allowBlank="1" errorTitle="Importe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14" customWidth="1" min="3" max="3"/>
    <col width="14" customWidth="1" min="4" max="4"/>
    <col width="14" customWidth="1" min="5" max="5"/>
    <col width="10" customWidth="1" min="6" max="6"/>
    <col width="12" customWidth="1" min="7" max="7"/>
    <col width="14" customWidth="1" min="8" max="8"/>
  </cols>
  <sheetData>
    <row r="2" ht="34" customHeight="1">
      <c r="B2" s="1" t="inlineStr">
        <is>
          <t>Checklist con cuenta atrás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Cada tarea tiene su fecha límite calculada a partir de la fecha del evento (hoja Panel): cambia el día y todo se recoloca.</t>
        </is>
      </c>
    </row>
    <row r="5">
      <c r="B5" s="4" t="inlineStr">
        <is>
          <t>Fecha del evento:</t>
        </is>
      </c>
      <c r="C5" s="8">
        <f>Panel!C6</f>
        <v/>
      </c>
      <c r="D5" s="4" t="inlineStr">
        <is>
          <t>Faltan (días):</t>
        </is>
      </c>
      <c r="E5" s="22">
        <f>IF(C5="","",MAX(0,C5-TODAY()))</f>
        <v/>
      </c>
    </row>
    <row r="7" ht="44" customHeight="1">
      <c r="B7" s="19" t="inlineStr">
        <is>
          <t>Tarea</t>
        </is>
      </c>
      <c r="C7" s="19" t="inlineStr">
        <is>
          <t>Responsable</t>
        </is>
      </c>
      <c r="D7" s="19" t="inlineStr">
        <is>
          <t>Días antes del evento</t>
        </is>
      </c>
      <c r="E7" s="19" t="inlineStr">
        <is>
          <t>Fecha límite</t>
        </is>
      </c>
      <c r="F7" s="19" t="inlineStr">
        <is>
          <t>¿Hecha?</t>
        </is>
      </c>
      <c r="G7" s="19" t="inlineStr">
        <is>
          <t>Días restantes</t>
        </is>
      </c>
      <c r="H7" s="19" t="inlineStr">
        <is>
          <t>Estado</t>
        </is>
      </c>
    </row>
    <row r="8">
      <c r="B8" s="5" t="inlineStr">
        <is>
          <t>Elegir fecha y lugar de la celebración</t>
        </is>
      </c>
      <c r="C8" s="33" t="inlineStr">
        <is>
          <t>Ana</t>
        </is>
      </c>
      <c r="D8" s="34" t="n">
        <v>60</v>
      </c>
      <c r="E8" s="36">
        <f>IF(OR(B8="",D8="",Panel!$C$6=""),"",Panel!$C$6-D8)</f>
        <v/>
      </c>
      <c r="F8" s="33" t="inlineStr">
        <is>
          <t>Sí</t>
        </is>
      </c>
      <c r="G8" s="21">
        <f>IF(OR(E8="",F8="Sí"),"",E8-TODAY())</f>
        <v/>
      </c>
      <c r="H8" s="37">
        <f>IF(B8="","",IF(F8="Sí","Hecha",IF(E8="","",IF(E8&lt;TODAY(),"Vencida",IF(E8-TODAY()&lt;=7,"Esta semana","En plazo")))))</f>
        <v/>
      </c>
    </row>
    <row r="9">
      <c r="B9" s="5" t="inlineStr">
        <is>
          <t>Cerrar la lista de invitados</t>
        </is>
      </c>
      <c r="C9" s="33" t="inlineStr">
        <is>
          <t>Ana</t>
        </is>
      </c>
      <c r="D9" s="34" t="n">
        <v>50</v>
      </c>
      <c r="E9" s="36">
        <f>IF(OR(B9="",D9="",Panel!$C$6=""),"",Panel!$C$6-D9)</f>
        <v/>
      </c>
      <c r="F9" s="33" t="inlineStr">
        <is>
          <t>Sí</t>
        </is>
      </c>
      <c r="G9" s="21">
        <f>IF(OR(E9="",F9="Sí"),"",E9-TODAY())</f>
        <v/>
      </c>
      <c r="H9" s="37">
        <f>IF(B9="","",IF(F9="Sí","Hecha",IF(E9="","",IF(E9&lt;TODAY(),"Vencida",IF(E9-TODAY()&lt;=7,"Esta semana","En plazo")))))</f>
        <v/>
      </c>
    </row>
    <row r="10">
      <c r="B10" s="5" t="inlineStr">
        <is>
          <t>Enviar las invitaciones</t>
        </is>
      </c>
      <c r="C10" s="33" t="inlineStr">
        <is>
          <t>Sofía</t>
        </is>
      </c>
      <c r="D10" s="34" t="n">
        <v>35</v>
      </c>
      <c r="E10" s="36">
        <f>IF(OR(B10="",D10="",Panel!$C$6=""),"",Panel!$C$6-D10)</f>
        <v/>
      </c>
      <c r="F10" s="33" t="inlineStr">
        <is>
          <t>Sí</t>
        </is>
      </c>
      <c r="G10" s="21">
        <f>IF(OR(E10="",F10="Sí"),"",E10-TODAY())</f>
        <v/>
      </c>
      <c r="H10" s="37">
        <f>IF(B10="","",IF(F10="Sí","Hecha",IF(E10="","",IF(E10&lt;TODAY(),"Vencida",IF(E10-TODAY()&lt;=7,"Esta semana","En plazo")))))</f>
        <v/>
      </c>
    </row>
    <row r="11">
      <c r="B11" s="5" t="inlineStr">
        <is>
          <t>Encargar la tarta y los dulces</t>
        </is>
      </c>
      <c r="C11" s="33" t="inlineStr">
        <is>
          <t>Lucía</t>
        </is>
      </c>
      <c r="D11" s="34" t="n">
        <v>30</v>
      </c>
      <c r="E11" s="36">
        <f>IF(OR(B11="",D11="",Panel!$C$6=""),"",Panel!$C$6-D11)</f>
        <v/>
      </c>
      <c r="F11" s="33" t="inlineStr">
        <is>
          <t>No</t>
        </is>
      </c>
      <c r="G11" s="21">
        <f>IF(OR(E11="",F11="Sí"),"",E11-TODAY())</f>
        <v/>
      </c>
      <c r="H11" s="37">
        <f>IF(B11="","",IF(F11="Sí","Hecha",IF(E11="","",IF(E11&lt;TODAY(),"Vencida",IF(E11-TODAY()&lt;=7,"Esta semana","En plazo")))))</f>
        <v/>
      </c>
    </row>
    <row r="12">
      <c r="B12" s="5" t="inlineStr">
        <is>
          <t>Pedir el catering de bocadillos</t>
        </is>
      </c>
      <c r="C12" s="33" t="inlineStr">
        <is>
          <t>Ana</t>
        </is>
      </c>
      <c r="D12" s="34" t="n">
        <v>21</v>
      </c>
      <c r="E12" s="36">
        <f>IF(OR(B12="",D12="",Panel!$C$6=""),"",Panel!$C$6-D12)</f>
        <v/>
      </c>
      <c r="F12" s="33" t="inlineStr">
        <is>
          <t>No</t>
        </is>
      </c>
      <c r="G12" s="21">
        <f>IF(OR(E12="",F12="Sí"),"",E12-TODAY())</f>
        <v/>
      </c>
      <c r="H12" s="37">
        <f>IF(B12="","",IF(F12="Sí","Hecha",IF(E12="","",IF(E12&lt;TODAY(),"Vencida",IF(E12-TODAY()&lt;=7,"Esta semana","En plazo")))))</f>
        <v/>
      </c>
    </row>
    <row r="13">
      <c r="B13" s="5" t="inlineStr">
        <is>
          <t>Comprar globos, guirnaldas y photocall</t>
        </is>
      </c>
      <c r="C13" s="33" t="inlineStr">
        <is>
          <t>Lucía</t>
        </is>
      </c>
      <c r="D13" s="34" t="n">
        <v>14</v>
      </c>
      <c r="E13" s="36">
        <f>IF(OR(B13="",D13="",Panel!$C$6=""),"",Panel!$C$6-D13)</f>
        <v/>
      </c>
      <c r="F13" s="33" t="inlineStr">
        <is>
          <t>No</t>
        </is>
      </c>
      <c r="G13" s="21">
        <f>IF(OR(E13="",F13="Sí"),"",E13-TODAY())</f>
        <v/>
      </c>
      <c r="H13" s="37">
        <f>IF(B13="","",IF(F13="Sí","Hecha",IF(E13="","",IF(E13&lt;TODAY(),"Vencida",IF(E13-TODAY()&lt;=7,"Esta semana","En plazo")))))</f>
        <v/>
      </c>
    </row>
    <row r="14">
      <c r="B14" s="5" t="inlineStr">
        <is>
          <t>Preparar juegos, bingo y premios</t>
        </is>
      </c>
      <c r="C14" s="33" t="inlineStr">
        <is>
          <t>Sofía</t>
        </is>
      </c>
      <c r="D14" s="34" t="n">
        <v>12</v>
      </c>
      <c r="E14" s="36">
        <f>IF(OR(B14="",D14="",Panel!$C$6=""),"",Panel!$C$6-D14)</f>
        <v/>
      </c>
      <c r="F14" s="33" t="inlineStr">
        <is>
          <t>No</t>
        </is>
      </c>
      <c r="G14" s="21">
        <f>IF(OR(E14="",F14="Sí"),"",E14-TODAY())</f>
        <v/>
      </c>
      <c r="H14" s="37">
        <f>IF(B14="","",IF(F14="Sí","Hecha",IF(E14="","",IF(E14&lt;TODAY(),"Vencida",IF(E14-TODAY()&lt;=7,"Esta semana","En plazo")))))</f>
        <v/>
      </c>
    </row>
    <row r="15">
      <c r="B15" s="5" t="inlineStr">
        <is>
          <t>Confirmar asistencias y dietas</t>
        </is>
      </c>
      <c r="C15" s="33" t="inlineStr">
        <is>
          <t>Ana</t>
        </is>
      </c>
      <c r="D15" s="34" t="n">
        <v>10</v>
      </c>
      <c r="E15" s="36">
        <f>IF(OR(B15="",D15="",Panel!$C$6=""),"",Panel!$C$6-D15)</f>
        <v/>
      </c>
      <c r="F15" s="33" t="inlineStr">
        <is>
          <t>No</t>
        </is>
      </c>
      <c r="G15" s="21">
        <f>IF(OR(E15="",F15="Sí"),"",E15-TODAY())</f>
        <v/>
      </c>
      <c r="H15" s="37">
        <f>IF(B15="","",IF(F15="Sí","Hecha",IF(E15="","",IF(E15&lt;TODAY(),"Vencida",IF(E15-TODAY()&lt;=7,"Esta semana","En plazo")))))</f>
        <v/>
      </c>
    </row>
    <row r="16">
      <c r="B16" s="5" t="inlineStr">
        <is>
          <t>Preparar los detalles para invitados</t>
        </is>
      </c>
      <c r="C16" s="33" t="inlineStr">
        <is>
          <t>Carmen</t>
        </is>
      </c>
      <c r="D16" s="34" t="n">
        <v>5</v>
      </c>
      <c r="E16" s="36">
        <f>IF(OR(B16="",D16="",Panel!$C$6=""),"",Panel!$C$6-D16)</f>
        <v/>
      </c>
      <c r="F16" s="33" t="inlineStr">
        <is>
          <t>No</t>
        </is>
      </c>
      <c r="G16" s="21">
        <f>IF(OR(E16="",F16="Sí"),"",E16-TODAY())</f>
        <v/>
      </c>
      <c r="H16" s="37">
        <f>IF(B16="","",IF(F16="Sí","Hecha",IF(E16="","",IF(E16&lt;TODAY(),"Vencida",IF(E16-TODAY()&lt;=7,"Esta semana","En plazo")))))</f>
        <v/>
      </c>
    </row>
    <row r="17">
      <c r="B17" s="5" t="inlineStr">
        <is>
          <t>Comprar bebidas y fruta</t>
        </is>
      </c>
      <c r="C17" s="33" t="inlineStr">
        <is>
          <t>Ana</t>
        </is>
      </c>
      <c r="D17" s="34" t="n">
        <v>3</v>
      </c>
      <c r="E17" s="36">
        <f>IF(OR(B17="",D17="",Panel!$C$6=""),"",Panel!$C$6-D17)</f>
        <v/>
      </c>
      <c r="F17" s="33" t="inlineStr">
        <is>
          <t>No</t>
        </is>
      </c>
      <c r="G17" s="21">
        <f>IF(OR(E17="",F17="Sí"),"",E17-TODAY())</f>
        <v/>
      </c>
      <c r="H17" s="37">
        <f>IF(B17="","",IF(F17="Sí","Hecha",IF(E17="","",IF(E17&lt;TODAY(),"Vencida",IF(E17-TODAY()&lt;=7,"Esta semana","En plazo")))))</f>
        <v/>
      </c>
    </row>
    <row r="18">
      <c r="B18" s="5" t="inlineStr">
        <is>
          <t>Montar la decoración del local</t>
        </is>
      </c>
      <c r="C18" s="33" t="inlineStr">
        <is>
          <t>Lucía</t>
        </is>
      </c>
      <c r="D18" s="34" t="n">
        <v>1</v>
      </c>
      <c r="E18" s="36">
        <f>IF(OR(B18="",D18="",Panel!$C$6=""),"",Panel!$C$6-D18)</f>
        <v/>
      </c>
      <c r="F18" s="33" t="inlineStr">
        <is>
          <t>No</t>
        </is>
      </c>
      <c r="G18" s="21">
        <f>IF(OR(E18="",F18="Sí"),"",E18-TODAY())</f>
        <v/>
      </c>
      <c r="H18" s="37">
        <f>IF(B18="","",IF(F18="Sí","Hecha",IF(E18="","",IF(E18&lt;TODAY(),"Vencida",IF(E18-TODAY()&lt;=7,"Esta semana","En plazo")))))</f>
        <v/>
      </c>
    </row>
    <row r="19">
      <c r="B19" s="5" t="inlineStr">
        <is>
          <t>Recoger la tarta y los cupcakes</t>
        </is>
      </c>
      <c r="C19" s="33" t="inlineStr">
        <is>
          <t>Carmen</t>
        </is>
      </c>
      <c r="D19" s="34" t="n">
        <v>0</v>
      </c>
      <c r="E19" s="36">
        <f>IF(OR(B19="",D19="",Panel!$C$6=""),"",Panel!$C$6-D19)</f>
        <v/>
      </c>
      <c r="F19" s="33" t="inlineStr">
        <is>
          <t>No</t>
        </is>
      </c>
      <c r="G19" s="21">
        <f>IF(OR(E19="",F19="Sí"),"",E19-TODAY())</f>
        <v/>
      </c>
      <c r="H19" s="37">
        <f>IF(B19="","",IF(F19="Sí","Hecha",IF(E19="","",IF(E19&lt;TODAY(),"Vencida",IF(E19-TODAY()&lt;=7,"Esta semana","En plazo")))))</f>
        <v/>
      </c>
    </row>
    <row r="20">
      <c r="B20" s="5" t="inlineStr">
        <is>
          <t>Anotar los regalos recibidos</t>
        </is>
      </c>
      <c r="C20" s="33" t="inlineStr">
        <is>
          <t>Sofía</t>
        </is>
      </c>
      <c r="D20" s="34" t="n">
        <v>0</v>
      </c>
      <c r="E20" s="36">
        <f>IF(OR(B20="",D20="",Panel!$C$6=""),"",Panel!$C$6-D20)</f>
        <v/>
      </c>
      <c r="F20" s="33" t="inlineStr">
        <is>
          <t>No</t>
        </is>
      </c>
      <c r="G20" s="21">
        <f>IF(OR(E20="",F20="Sí"),"",E20-TODAY())</f>
        <v/>
      </c>
      <c r="H20" s="37">
        <f>IF(B20="","",IF(F20="Sí","Hecha",IF(E20="","",IF(E20&lt;TODAY(),"Vencida",IF(E20-TODAY()&lt;=7,"Esta semana","En plazo")))))</f>
        <v/>
      </c>
    </row>
    <row r="21">
      <c r="B21" s="5" t="inlineStr">
        <is>
          <t>Enviar los mensajes de agradecimiento</t>
        </is>
      </c>
      <c r="C21" s="33" t="inlineStr">
        <is>
          <t>Sofía</t>
        </is>
      </c>
      <c r="D21" s="34" t="n">
        <v>-7</v>
      </c>
      <c r="E21" s="36">
        <f>IF(OR(B21="",D21="",Panel!$C$6=""),"",Panel!$C$6-D21)</f>
        <v/>
      </c>
      <c r="F21" s="33" t="inlineStr">
        <is>
          <t>No</t>
        </is>
      </c>
      <c r="G21" s="21">
        <f>IF(OR(E21="",F21="Sí"),"",E21-TODAY())</f>
        <v/>
      </c>
      <c r="H21" s="37">
        <f>IF(B21="","",IF(F21="Sí","Hecha",IF(E21="","",IF(E21&lt;TODAY(),"Vencida",IF(E21-TODAY()&lt;=7,"Esta semana","En plazo")))))</f>
        <v/>
      </c>
    </row>
    <row r="22">
      <c r="B22" s="5" t="n"/>
      <c r="C22" s="33" t="n"/>
      <c r="D22" s="34" t="n"/>
      <c r="E22" s="36">
        <f>IF(OR(B22="",D22="",Panel!$C$6=""),"",Panel!$C$6-D22)</f>
        <v/>
      </c>
      <c r="F22" s="33" t="n"/>
      <c r="G22" s="21">
        <f>IF(OR(E22="",F22="Sí"),"",E22-TODAY())</f>
        <v/>
      </c>
      <c r="H22" s="37">
        <f>IF(B22="","",IF(F22="Sí","Hecha",IF(E22="","",IF(E22&lt;TODAY(),"Vencida",IF(E22-TODAY()&lt;=7,"Esta semana","En plazo")))))</f>
        <v/>
      </c>
    </row>
    <row r="23">
      <c r="B23" s="5" t="n"/>
      <c r="C23" s="33" t="n"/>
      <c r="D23" s="34" t="n"/>
      <c r="E23" s="36">
        <f>IF(OR(B23="",D23="",Panel!$C$6=""),"",Panel!$C$6-D23)</f>
        <v/>
      </c>
      <c r="F23" s="33" t="n"/>
      <c r="G23" s="21">
        <f>IF(OR(E23="",F23="Sí"),"",E23-TODAY())</f>
        <v/>
      </c>
      <c r="H23" s="37">
        <f>IF(B23="","",IF(F23="Sí","Hecha",IF(E23="","",IF(E23&lt;TODAY(),"Vencida",IF(E23-TODAY()&lt;=7,"Esta semana","En plazo")))))</f>
        <v/>
      </c>
    </row>
    <row r="24">
      <c r="B24" s="5" t="n"/>
      <c r="C24" s="33" t="n"/>
      <c r="D24" s="34" t="n"/>
      <c r="E24" s="36">
        <f>IF(OR(B24="",D24="",Panel!$C$6=""),"",Panel!$C$6-D24)</f>
        <v/>
      </c>
      <c r="F24" s="33" t="n"/>
      <c r="G24" s="21">
        <f>IF(OR(E24="",F24="Sí"),"",E24-TODAY())</f>
        <v/>
      </c>
      <c r="H24" s="37">
        <f>IF(B24="","",IF(F24="Sí","Hecha",IF(E24="","",IF(E24&lt;TODAY(),"Vencida",IF(E24-TODAY()&lt;=7,"Esta semana","En plazo")))))</f>
        <v/>
      </c>
    </row>
    <row r="25">
      <c r="B25" s="5" t="n"/>
      <c r="C25" s="33" t="n"/>
      <c r="D25" s="34" t="n"/>
      <c r="E25" s="36">
        <f>IF(OR(B25="",D25="",Panel!$C$6=""),"",Panel!$C$6-D25)</f>
        <v/>
      </c>
      <c r="F25" s="33" t="n"/>
      <c r="G25" s="21">
        <f>IF(OR(E25="",F25="Sí"),"",E25-TODAY())</f>
        <v/>
      </c>
      <c r="H25" s="37">
        <f>IF(B25="","",IF(F25="Sí","Hecha",IF(E25="","",IF(E25&lt;TODAY(),"Vencida",IF(E25-TODAY()&lt;=7,"Esta semana","En plazo")))))</f>
        <v/>
      </c>
    </row>
    <row r="26">
      <c r="B26" s="5" t="n"/>
      <c r="C26" s="33" t="n"/>
      <c r="D26" s="34" t="n"/>
      <c r="E26" s="36">
        <f>IF(OR(B26="",D26="",Panel!$C$6=""),"",Panel!$C$6-D26)</f>
        <v/>
      </c>
      <c r="F26" s="33" t="n"/>
      <c r="G26" s="21">
        <f>IF(OR(E26="",F26="Sí"),"",E26-TODAY())</f>
        <v/>
      </c>
      <c r="H26" s="37">
        <f>IF(B26="","",IF(F26="Sí","Hecha",IF(E26="","",IF(E26&lt;TODAY(),"Vencida",IF(E26-TODAY()&lt;=7,"Esta semana","En plazo")))))</f>
        <v/>
      </c>
    </row>
    <row r="27">
      <c r="B27" s="5" t="n"/>
      <c r="C27" s="33" t="n"/>
      <c r="D27" s="34" t="n"/>
      <c r="E27" s="36">
        <f>IF(OR(B27="",D27="",Panel!$C$6=""),"",Panel!$C$6-D27)</f>
        <v/>
      </c>
      <c r="F27" s="33" t="n"/>
      <c r="G27" s="21">
        <f>IF(OR(E27="",F27="Sí"),"",E27-TODAY())</f>
        <v/>
      </c>
      <c r="H27" s="37">
        <f>IF(B27="","",IF(F27="Sí","Hecha",IF(E27="","",IF(E27&lt;TODAY(),"Vencida",IF(E27-TODAY()&lt;=7,"Esta semana","En plazo")))))</f>
        <v/>
      </c>
    </row>
    <row r="28">
      <c r="B28" s="5" t="n"/>
      <c r="C28" s="33" t="n"/>
      <c r="D28" s="34" t="n"/>
      <c r="E28" s="36">
        <f>IF(OR(B28="",D28="",Panel!$C$6=""),"",Panel!$C$6-D28)</f>
        <v/>
      </c>
      <c r="F28" s="33" t="n"/>
      <c r="G28" s="21">
        <f>IF(OR(E28="",F28="Sí"),"",E28-TODAY())</f>
        <v/>
      </c>
      <c r="H28" s="37">
        <f>IF(B28="","",IF(F28="Sí","Hecha",IF(E28="","",IF(E28&lt;TODAY(),"Vencida",IF(E28-TODAY()&lt;=7,"Esta semana","En plazo")))))</f>
        <v/>
      </c>
    </row>
    <row r="29">
      <c r="B29" s="5" t="n"/>
      <c r="C29" s="33" t="n"/>
      <c r="D29" s="34" t="n"/>
      <c r="E29" s="36">
        <f>IF(OR(B29="",D29="",Panel!$C$6=""),"",Panel!$C$6-D29)</f>
        <v/>
      </c>
      <c r="F29" s="33" t="n"/>
      <c r="G29" s="21">
        <f>IF(OR(E29="",F29="Sí"),"",E29-TODAY())</f>
        <v/>
      </c>
      <c r="H29" s="37">
        <f>IF(B29="","",IF(F29="Sí","Hecha",IF(E29="","",IF(E29&lt;TODAY(),"Vencida",IF(E29-TODAY()&lt;=7,"Esta semana","En plazo")))))</f>
        <v/>
      </c>
    </row>
    <row r="30">
      <c r="B30" s="5" t="n"/>
      <c r="C30" s="33" t="n"/>
      <c r="D30" s="34" t="n"/>
      <c r="E30" s="36">
        <f>IF(OR(B30="",D30="",Panel!$C$6=""),"",Panel!$C$6-D30)</f>
        <v/>
      </c>
      <c r="F30" s="33" t="n"/>
      <c r="G30" s="21">
        <f>IF(OR(E30="",F30="Sí"),"",E30-TODAY())</f>
        <v/>
      </c>
      <c r="H30" s="37">
        <f>IF(B30="","",IF(F30="Sí","Hecha",IF(E30="","",IF(E30&lt;TODAY(),"Vencida",IF(E30-TODAY()&lt;=7,"Esta semana","En plazo")))))</f>
        <v/>
      </c>
    </row>
    <row r="31">
      <c r="B31" s="5" t="n"/>
      <c r="C31" s="33" t="n"/>
      <c r="D31" s="34" t="n"/>
      <c r="E31" s="36">
        <f>IF(OR(B31="",D31="",Panel!$C$6=""),"",Panel!$C$6-D31)</f>
        <v/>
      </c>
      <c r="F31" s="33" t="n"/>
      <c r="G31" s="21">
        <f>IF(OR(E31="",F31="Sí"),"",E31-TODAY())</f>
        <v/>
      </c>
      <c r="H31" s="37">
        <f>IF(B31="","",IF(F31="Sí","Hecha",IF(E31="","",IF(E31&lt;TODAY(),"Vencida",IF(E31-TODAY()&lt;=7,"Esta semana","En plazo")))))</f>
        <v/>
      </c>
    </row>
    <row r="32">
      <c r="B32" s="5" t="n"/>
      <c r="C32" s="33" t="n"/>
      <c r="D32" s="34" t="n"/>
      <c r="E32" s="36">
        <f>IF(OR(B32="",D32="",Panel!$C$6=""),"",Panel!$C$6-D32)</f>
        <v/>
      </c>
      <c r="F32" s="33" t="n"/>
      <c r="G32" s="21">
        <f>IF(OR(E32="",F32="Sí"),"",E32-TODAY())</f>
        <v/>
      </c>
      <c r="H32" s="37">
        <f>IF(B32="","",IF(F32="Sí","Hecha",IF(E32="","",IF(E32&lt;TODAY(),"Vencida",IF(E32-TODAY()&lt;=7,"Esta semana","En plazo")))))</f>
        <v/>
      </c>
    </row>
    <row r="33">
      <c r="B33" s="5" t="n"/>
      <c r="C33" s="33" t="n"/>
      <c r="D33" s="34" t="n"/>
      <c r="E33" s="36">
        <f>IF(OR(B33="",D33="",Panel!$C$6=""),"",Panel!$C$6-D33)</f>
        <v/>
      </c>
      <c r="F33" s="33" t="n"/>
      <c r="G33" s="21">
        <f>IF(OR(E33="",F33="Sí"),"",E33-TODAY())</f>
        <v/>
      </c>
      <c r="H33" s="37">
        <f>IF(B33="","",IF(F33="Sí","Hecha",IF(E33="","",IF(E33&lt;TODAY(),"Vencida",IF(E33-TODAY()&lt;=7,"Esta semana","En plazo")))))</f>
        <v/>
      </c>
    </row>
    <row r="34">
      <c r="B34" s="5" t="n"/>
      <c r="C34" s="33" t="n"/>
      <c r="D34" s="34" t="n"/>
      <c r="E34" s="36">
        <f>IF(OR(B34="",D34="",Panel!$C$6=""),"",Panel!$C$6-D34)</f>
        <v/>
      </c>
      <c r="F34" s="33" t="n"/>
      <c r="G34" s="21">
        <f>IF(OR(E34="",F34="Sí"),"",E34-TODAY())</f>
        <v/>
      </c>
      <c r="H34" s="37">
        <f>IF(B34="","",IF(F34="Sí","Hecha",IF(E34="","",IF(E34&lt;TODAY(),"Vencida",IF(E34-TODAY()&lt;=7,"Esta semana","En plazo")))))</f>
        <v/>
      </c>
    </row>
    <row r="35">
      <c r="B35" s="5" t="n"/>
      <c r="C35" s="33" t="n"/>
      <c r="D35" s="34" t="n"/>
      <c r="E35" s="36">
        <f>IF(OR(B35="",D35="",Panel!$C$6=""),"",Panel!$C$6-D35)</f>
        <v/>
      </c>
      <c r="F35" s="33" t="n"/>
      <c r="G35" s="21">
        <f>IF(OR(E35="",F35="Sí"),"",E35-TODAY())</f>
        <v/>
      </c>
      <c r="H35" s="37">
        <f>IF(B35="","",IF(F35="Sí","Hecha",IF(E35="","",IF(E35&lt;TODAY(),"Vencida",IF(E35-TODAY()&lt;=7,"Esta semana","En plazo")))))</f>
        <v/>
      </c>
    </row>
    <row r="36">
      <c r="B36" s="5" t="n"/>
      <c r="C36" s="33" t="n"/>
      <c r="D36" s="34" t="n"/>
      <c r="E36" s="36">
        <f>IF(OR(B36="",D36="",Panel!$C$6=""),"",Panel!$C$6-D36)</f>
        <v/>
      </c>
      <c r="F36" s="33" t="n"/>
      <c r="G36" s="21">
        <f>IF(OR(E36="",F36="Sí"),"",E36-TODAY())</f>
        <v/>
      </c>
      <c r="H36" s="37">
        <f>IF(B36="","",IF(F36="Sí","Hecha",IF(E36="","",IF(E36&lt;TODAY(),"Vencida",IF(E36-TODAY()&lt;=7,"Esta semana","En plazo")))))</f>
        <v/>
      </c>
    </row>
    <row r="37">
      <c r="B37" s="5" t="n"/>
      <c r="C37" s="33" t="n"/>
      <c r="D37" s="34" t="n"/>
      <c r="E37" s="36">
        <f>IF(OR(B37="",D37="",Panel!$C$6=""),"",Panel!$C$6-D37)</f>
        <v/>
      </c>
      <c r="F37" s="33" t="n"/>
      <c r="G37" s="21">
        <f>IF(OR(E37="",F37="Sí"),"",E37-TODAY())</f>
        <v/>
      </c>
      <c r="H37" s="37">
        <f>IF(B37="","",IF(F37="Sí","Hecha",IF(E37="","",IF(E37&lt;TODAY(),"Vencida",IF(E37-TODAY()&lt;=7,"Esta semana","En plazo")))))</f>
        <v/>
      </c>
    </row>
    <row r="38">
      <c r="B38" s="5" t="n"/>
      <c r="C38" s="33" t="n"/>
      <c r="D38" s="34" t="n"/>
      <c r="E38" s="36">
        <f>IF(OR(B38="",D38="",Panel!$C$6=""),"",Panel!$C$6-D38)</f>
        <v/>
      </c>
      <c r="F38" s="33" t="n"/>
      <c r="G38" s="21">
        <f>IF(OR(E38="",F38="Sí"),"",E38-TODAY())</f>
        <v/>
      </c>
      <c r="H38" s="37">
        <f>IF(B38="","",IF(F38="Sí","Hecha",IF(E38="","",IF(E38&lt;TODAY(),"Vencida",IF(E38-TODAY()&lt;=7,"Esta semana","En plazo")))))</f>
        <v/>
      </c>
    </row>
    <row r="39">
      <c r="B39" s="5" t="n"/>
      <c r="C39" s="33" t="n"/>
      <c r="D39" s="34" t="n"/>
      <c r="E39" s="36">
        <f>IF(OR(B39="",D39="",Panel!$C$6=""),"",Panel!$C$6-D39)</f>
        <v/>
      </c>
      <c r="F39" s="33" t="n"/>
      <c r="G39" s="21">
        <f>IF(OR(E39="",F39="Sí"),"",E39-TODAY())</f>
        <v/>
      </c>
      <c r="H39" s="37">
        <f>IF(B39="","",IF(F39="Sí","Hecha",IF(E39="","",IF(E39&lt;TODAY(),"Vencida",IF(E39-TODAY()&lt;=7,"Esta semana","En plazo")))))</f>
        <v/>
      </c>
    </row>
    <row r="40">
      <c r="B40" s="5" t="n"/>
      <c r="C40" s="33" t="n"/>
      <c r="D40" s="34" t="n"/>
      <c r="E40" s="36">
        <f>IF(OR(B40="",D40="",Panel!$C$6=""),"",Panel!$C$6-D40)</f>
        <v/>
      </c>
      <c r="F40" s="33" t="n"/>
      <c r="G40" s="21">
        <f>IF(OR(E40="",F40="Sí"),"",E40-TODAY())</f>
        <v/>
      </c>
      <c r="H40" s="37">
        <f>IF(B40="","",IF(F40="Sí","Hecha",IF(E40="","",IF(E40&lt;TODAY(),"Vencida",IF(E40-TODAY()&lt;=7,"Esta semana","En plazo")))))</f>
        <v/>
      </c>
    </row>
    <row r="41">
      <c r="B41" s="5" t="n"/>
      <c r="C41" s="33" t="n"/>
      <c r="D41" s="34" t="n"/>
      <c r="E41" s="36">
        <f>IF(OR(B41="",D41="",Panel!$C$6=""),"",Panel!$C$6-D41)</f>
        <v/>
      </c>
      <c r="F41" s="33" t="n"/>
      <c r="G41" s="21">
        <f>IF(OR(E41="",F41="Sí"),"",E41-TODAY())</f>
        <v/>
      </c>
      <c r="H41" s="37">
        <f>IF(B41="","",IF(F41="Sí","Hecha",IF(E41="","",IF(E41&lt;TODAY(),"Vencida",IF(E41-TODAY()&lt;=7,"Esta semana","En plazo")))))</f>
        <v/>
      </c>
    </row>
    <row r="42">
      <c r="B42" s="5" t="n"/>
      <c r="C42" s="33" t="n"/>
      <c r="D42" s="34" t="n"/>
      <c r="E42" s="36">
        <f>IF(OR(B42="",D42="",Panel!$C$6=""),"",Panel!$C$6-D42)</f>
        <v/>
      </c>
      <c r="F42" s="33" t="n"/>
      <c r="G42" s="21">
        <f>IF(OR(E42="",F42="Sí"),"",E42-TODAY())</f>
        <v/>
      </c>
      <c r="H42" s="37">
        <f>IF(B42="","",IF(F42="Sí","Hecha",IF(E42="","",IF(E42&lt;TODAY(),"Vencida",IF(E42-TODAY()&lt;=7,"Esta semana","En plazo")))))</f>
        <v/>
      </c>
    </row>
    <row r="43">
      <c r="B43" s="5" t="n"/>
      <c r="C43" s="33" t="n"/>
      <c r="D43" s="34" t="n"/>
      <c r="E43" s="36">
        <f>IF(OR(B43="",D43="",Panel!$C$6=""),"",Panel!$C$6-D43)</f>
        <v/>
      </c>
      <c r="F43" s="33" t="n"/>
      <c r="G43" s="21">
        <f>IF(OR(E43="",F43="Sí"),"",E43-TODAY())</f>
        <v/>
      </c>
      <c r="H43" s="37">
        <f>IF(B43="","",IF(F43="Sí","Hecha",IF(E43="","",IF(E43&lt;TODAY(),"Vencida",IF(E43-TODAY()&lt;=7,"Esta semana","En plazo")))))</f>
        <v/>
      </c>
    </row>
    <row r="44">
      <c r="B44" s="5" t="n"/>
      <c r="C44" s="33" t="n"/>
      <c r="D44" s="34" t="n"/>
      <c r="E44" s="36">
        <f>IF(OR(B44="",D44="",Panel!$C$6=""),"",Panel!$C$6-D44)</f>
        <v/>
      </c>
      <c r="F44" s="33" t="n"/>
      <c r="G44" s="21">
        <f>IF(OR(E44="",F44="Sí"),"",E44-TODAY())</f>
        <v/>
      </c>
      <c r="H44" s="37">
        <f>IF(B44="","",IF(F44="Sí","Hecha",IF(E44="","",IF(E44&lt;TODAY(),"Vencida",IF(E44-TODAY()&lt;=7,"Esta semana","En plazo")))))</f>
        <v/>
      </c>
    </row>
    <row r="45">
      <c r="B45" s="5" t="n"/>
      <c r="C45" s="33" t="n"/>
      <c r="D45" s="34" t="n"/>
      <c r="E45" s="36">
        <f>IF(OR(B45="",D45="",Panel!$C$6=""),"",Panel!$C$6-D45)</f>
        <v/>
      </c>
      <c r="F45" s="33" t="n"/>
      <c r="G45" s="21">
        <f>IF(OR(E45="",F45="Sí"),"",E45-TODAY())</f>
        <v/>
      </c>
      <c r="H45" s="37">
        <f>IF(B45="","",IF(F45="Sí","Hecha",IF(E45="","",IF(E45&lt;TODAY(),"Vencida",IF(E45-TODAY()&lt;=7,"Esta semana","En plazo")))))</f>
        <v/>
      </c>
    </row>
    <row r="46">
      <c r="B46" s="5" t="n"/>
      <c r="C46" s="33" t="n"/>
      <c r="D46" s="34" t="n"/>
      <c r="E46" s="36">
        <f>IF(OR(B46="",D46="",Panel!$C$6=""),"",Panel!$C$6-D46)</f>
        <v/>
      </c>
      <c r="F46" s="33" t="n"/>
      <c r="G46" s="21">
        <f>IF(OR(E46="",F46="Sí"),"",E46-TODAY())</f>
        <v/>
      </c>
      <c r="H46" s="37">
        <f>IF(B46="","",IF(F46="Sí","Hecha",IF(E46="","",IF(E46&lt;TODAY(),"Vencida",IF(E46-TODAY()&lt;=7,"Esta semana","En plazo")))))</f>
        <v/>
      </c>
    </row>
    <row r="47">
      <c r="B47" s="5" t="n"/>
      <c r="C47" s="33" t="n"/>
      <c r="D47" s="34" t="n"/>
      <c r="E47" s="36">
        <f>IF(OR(B47="",D47="",Panel!$C$6=""),"",Panel!$C$6-D47)</f>
        <v/>
      </c>
      <c r="F47" s="33" t="n"/>
      <c r="G47" s="21">
        <f>IF(OR(E47="",F47="Sí"),"",E47-TODAY())</f>
        <v/>
      </c>
      <c r="H47" s="37">
        <f>IF(B47="","",IF(F47="Sí","Hecha",IF(E47="","",IF(E47&lt;TODAY(),"Vencida",IF(E47-TODAY()&lt;=7,"Esta semana","En plazo")))))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8:H47">
    <cfRule type="expression" priority="1" dxfId="1">
      <formula>$H8="Hecha"</formula>
    </cfRule>
    <cfRule type="expression" priority="2" dxfId="0">
      <formula>$H8="Vencida"</formula>
    </cfRule>
    <cfRule type="expression" priority="3" dxfId="2">
      <formula>$H8="Esta semana"</formula>
    </cfRule>
  </conditionalFormatting>
  <dataValidations count="2">
    <dataValidation sqref="C8:C47" showDropDown="0" showInputMessage="0" showErrorMessage="0" allowBlank="1" type="list">
      <formula1>=Panel!$B$35:$B$40</formula1>
    </dataValidation>
    <dataValidation sqref="F8:F47" showDropDown="0" showInputMessage="0" showErrorMessage="0" allowBlank="1" type="list">
      <formula1>=Listas!$E$2:$E$3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Planificador de baby shower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8" t="inlineStr">
        <is>
          <t>CÓMO USARLA</t>
        </is>
      </c>
    </row>
    <row r="6" ht="30" customHeight="1">
      <c r="B6" s="38" t="inlineStr">
        <is>
          <t>1.  En la hoja «Panel» escribe el nombre de la celebración (C5), la fecha del evento (C6) y tu presupuesto máximo (C7). De la fecha salen todas las cuentas atrás.</t>
        </is>
      </c>
    </row>
    <row r="7" ht="30" customHeight="1">
      <c r="B7" s="38" t="inlineStr">
        <is>
          <t>2.  En «Panel», a partir de la celda B35, escribe los nombres de quienes se reparten el trabajo (hasta 6). Esos nombres aparecen como desplegable en Gastos y Checklist.</t>
        </is>
      </c>
    </row>
    <row r="8" ht="30" customHeight="1">
      <c r="B8" s="38" t="inlineStr">
        <is>
          <t>3.  Abre «Invitados» y apunta una fila por invitado: grupo, asistencia (Confirmado, Pendiente o No viene), acompañantes, alergias y el regalo que trae.</t>
        </is>
      </c>
    </row>
    <row r="9" ht="30" customHeight="1">
      <c r="B9" s="38" t="inlineStr">
        <is>
          <t>4.  Cuando alguien confirme, cambia su asistencia a «Confirmado»: la columna Personas confirmadas suma al invitado más sus acompañantes.</t>
        </is>
      </c>
    </row>
    <row r="10" ht="30" customHeight="1">
      <c r="B10" s="38" t="inlineStr">
        <is>
          <t>5.  En «Gastos» anota cada concepto con su categoría, responsable y coste estimado. Al comprar, rellena el coste real y cambia el estado.</t>
        </is>
      </c>
    </row>
    <row r="11" ht="30" customHeight="1">
      <c r="B11" s="38" t="inlineStr">
        <is>
          <t>6.  La columna Coste vigente usa el coste real cuando existe y, si no, el estimado; así el presupuesto siempre refleja lo más fiable que sabes.</t>
        </is>
      </c>
    </row>
    <row r="12" ht="30" customHeight="1">
      <c r="B12" s="38" t="inlineStr">
        <is>
          <t>7.  En «Checklist» pon cuántos días antes del evento debe estar lista cada tarea (usa números negativos para tareas posteriores, como agradecer los regalos). La fecha límite se calcula sola.</t>
        </is>
      </c>
    </row>
    <row r="13" ht="30" customHeight="1">
      <c r="B13" s="38" t="inlineStr">
        <is>
          <t>8.  Marca «Sí» en ¿Hecha? al terminar una tarea. Las vencidas salen en rojo y las de los próximos 7 días en ámbar.</t>
        </is>
      </c>
    </row>
    <row r="14" ht="30" customHeight="1">
      <c r="B14" s="38" t="inlineStr">
        <is>
          <t>9.  Vuelve al «Panel» para ver los días que faltan, el presupuesto disponible, el reparto por categoría y por responsable, y el gráfico estimado frente a real.</t>
        </is>
      </c>
    </row>
    <row r="16">
      <c r="B16" s="18" t="inlineStr">
        <is>
          <t>CONSEJOS</t>
        </is>
      </c>
    </row>
    <row r="17" ht="30" customHeight="1">
      <c r="B17" s="38" t="inlineStr">
        <is>
          <t>•  Los importes, nombres y fechas de ejemplo son ficticios: bórralos o sobrescríbelos con los tuyos. Hay filas preparadas hasta la 47 (40 filas por hoja).</t>
        </is>
      </c>
    </row>
    <row r="18" ht="30" customHeight="1">
      <c r="B18" s="38" t="inlineStr">
        <is>
          <t>•  Todo se calcula con la fecha de hoy (función TODAY): al abrir el archivo cada día se actualizan los plazos y las alertas.</t>
        </is>
      </c>
    </row>
    <row r="19" ht="30" customHeight="1">
      <c r="B19" s="38" t="inlineStr">
        <is>
          <t>•  Si cambias la fecha del evento, todas las fechas límite del Checklist se recalculan automáticamente.</t>
        </is>
      </c>
    </row>
    <row r="20" ht="30" customHeight="1">
      <c r="B20" s="38" t="inlineStr">
        <is>
          <t>•  Las hojas están protegidas sin contraseña para no romper fórmulas: Revisar &gt; Desproteger hoja si necesitas modificar algo.</t>
        </is>
      </c>
    </row>
    <row r="21" ht="30" customHeight="1">
      <c r="B21" s="38" t="inlineStr">
        <is>
          <t>•  Los plazos y las cantidades de ejemplo son orientativos; ajústalos a tu celebración, tu ciudad y tu presupuesto.</t>
        </is>
      </c>
    </row>
    <row r="23">
      <c r="B23" s="39" t="inlineStr">
        <is>
          <t>Las celdas con fondo crema y texto azul son para rellenar; las verdes se calculan solas.</t>
        </is>
      </c>
    </row>
    <row r="25" ht="44" customHeight="1">
      <c r="B25" s="40" t="inlineStr">
        <is>
          <t>Aviso: los importes son una previsión personal que tú introduces; la plantilla es una herramienta de organización y no ofrece asesoramiento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Grupo</t>
        </is>
      </c>
      <c r="B1" t="inlineStr">
        <is>
          <t>Estado invitado</t>
        </is>
      </c>
      <c r="C1" t="inlineStr">
        <is>
          <t>Categoría</t>
        </is>
      </c>
      <c r="D1" t="inlineStr">
        <is>
          <t>Estado gasto</t>
        </is>
      </c>
      <c r="E1" t="inlineStr">
        <is>
          <t>SíNo</t>
        </is>
      </c>
    </row>
    <row r="2">
      <c r="A2" t="inlineStr">
        <is>
          <t>Familia</t>
        </is>
      </c>
      <c r="B2" t="inlineStr">
        <is>
          <t>Confirmado</t>
        </is>
      </c>
      <c r="C2" t="inlineStr">
        <is>
          <t>Comida y bebida</t>
        </is>
      </c>
      <c r="D2" t="inlineStr">
        <is>
          <t>Pendiente</t>
        </is>
      </c>
      <c r="E2" t="inlineStr">
        <is>
          <t>Sí</t>
        </is>
      </c>
    </row>
    <row r="3">
      <c r="A3" t="inlineStr">
        <is>
          <t>Amigos</t>
        </is>
      </c>
      <c r="B3" t="inlineStr">
        <is>
          <t>Pendiente</t>
        </is>
      </c>
      <c r="C3" t="inlineStr">
        <is>
          <t>Tarta y dulces</t>
        </is>
      </c>
      <c r="D3" t="inlineStr">
        <is>
          <t>Comprado</t>
        </is>
      </c>
      <c r="E3" t="inlineStr">
        <is>
          <t>No</t>
        </is>
      </c>
    </row>
    <row r="4">
      <c r="A4" t="inlineStr">
        <is>
          <t>Trabajo</t>
        </is>
      </c>
      <c r="B4" t="inlineStr">
        <is>
          <t>No viene</t>
        </is>
      </c>
      <c r="C4" t="inlineStr">
        <is>
          <t>Decoración</t>
        </is>
      </c>
      <c r="D4" t="inlineStr">
        <is>
          <t>Pagado</t>
        </is>
      </c>
    </row>
    <row r="5">
      <c r="A5" t="inlineStr">
        <is>
          <t>Vecinos</t>
        </is>
      </c>
      <c r="C5" t="inlineStr">
        <is>
          <t>Juegos y actividades</t>
        </is>
      </c>
    </row>
    <row r="6">
      <c r="A6" t="inlineStr">
        <is>
          <t>Otros</t>
        </is>
      </c>
      <c r="C6" t="inlineStr">
        <is>
          <t>Regalos y detalles</t>
        </is>
      </c>
    </row>
    <row r="7">
      <c r="C7" t="inlineStr">
        <is>
          <t>Local y mobiliario</t>
        </is>
      </c>
    </row>
    <row r="8">
      <c r="C8" t="inlineStr">
        <is>
          <t>Invitaciones y fotos</t>
        </is>
      </c>
    </row>
    <row r="9">
      <c r="C9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2026-10-02T13:06:32Z</dcterms:created>
  <dcterms:modified xmlns:dcterms="http://purl.org/dc/terms/" xmlns:xsi="http://www.w3.org/2001/XMLSchema-instance" xsi:type="dcterms:W3CDTF">2026-10-02T13:06:32Z</dcterms:modified>
</cp:coreProperties>
</file>