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Partidas" sheetId="2" state="visible" r:id="rId2"/>
    <sheet xmlns:r="http://schemas.openxmlformats.org/officeDocument/2006/relationships" name="Pagos" sheetId="3" state="visible" r:id="rId3"/>
    <sheet xmlns:r="http://schemas.openxmlformats.org/officeDocument/2006/relationships" name="Instrucciones" sheetId="4" state="visible" r:id="rId4"/>
    <sheet xmlns:r="http://schemas.openxmlformats.org/officeDocument/2006/relationships" name="Lista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yyyy-mm-dd"/>
    <numFmt numFmtId="166" formatCode="dd/mm/yyyy"/>
    <numFmt numFmtId="167" formatCode="0.0%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2744A"/>
      <sz val="10"/>
    </font>
    <font>
      <name val="Arial"/>
      <b val="1"/>
      <color rgb="000B4A2F"/>
      <sz val="11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04785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D1FAE5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8" fillId="0" borderId="0" applyAlignment="1" pivotButton="0" quotePrefix="0" xfId="0">
      <alignment vertical="center"/>
    </xf>
    <xf numFmtId="0" fontId="9" fillId="0" borderId="0" applyAlignment="1" pivotButton="0" quotePrefix="0" xfId="0">
      <alignment vertical="center"/>
    </xf>
    <xf numFmtId="166" fontId="6" fillId="5" borderId="1" applyAlignment="1" applyProtection="1" pivotButton="0" quotePrefix="0" xfId="0">
      <alignment horizontal="center" vertical="center"/>
      <protection locked="0" hidden="0"/>
    </xf>
    <xf numFmtId="0" fontId="9" fillId="0" borderId="0" applyAlignment="1" pivotButton="0" quotePrefix="0" xfId="0">
      <alignment horizontal="right" vertical="center"/>
    </xf>
    <xf numFmtId="3" fontId="10" fillId="0" borderId="1" applyAlignment="1" pivotButton="0" quotePrefix="0" xfId="0">
      <alignment horizontal="center" vertical="center"/>
    </xf>
    <xf numFmtId="3" fontId="6" fillId="5" borderId="1" applyAlignment="1" applyProtection="1" pivotButton="0" quotePrefix="0" xfId="0">
      <alignment horizontal="center" vertical="center"/>
      <protection locked="0" hidden="0"/>
    </xf>
    <xf numFmtId="164" fontId="10" fillId="0" borderId="1" applyAlignment="1" pivotButton="0" quotePrefix="0" xfId="0">
      <alignment horizontal="center" vertical="center"/>
    </xf>
    <xf numFmtId="164" fontId="6" fillId="5" borderId="1" applyAlignment="1" applyProtection="1" pivotButton="0" quotePrefix="0" xfId="0">
      <alignment vertical="center"/>
      <protection locked="0" hidden="0"/>
    </xf>
    <xf numFmtId="0" fontId="10" fillId="0" borderId="1" applyAlignment="1" pivotButton="0" quotePrefix="0" xfId="0">
      <alignment horizontal="center" vertical="center"/>
    </xf>
    <xf numFmtId="0" fontId="11" fillId="6" borderId="0" applyAlignment="1" pivotButton="0" quotePrefix="0" xfId="0">
      <alignment horizontal="center" vertical="center" wrapText="1"/>
    </xf>
    <xf numFmtId="164" fontId="12" fillId="6" borderId="0" applyAlignment="1" pivotButton="0" quotePrefix="0" xfId="0">
      <alignment horizontal="center" vertical="center"/>
    </xf>
    <xf numFmtId="167" fontId="12" fillId="6" borderId="0" applyAlignment="1" pivotButton="0" quotePrefix="0" xfId="0">
      <alignment horizontal="center" vertical="center"/>
    </xf>
    <xf numFmtId="3" fontId="12" fillId="6" borderId="0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vertical="center"/>
    </xf>
    <xf numFmtId="164" fontId="7" fillId="0" borderId="1" applyAlignment="1" pivotButton="0" quotePrefix="0" xfId="0">
      <alignment vertical="center"/>
    </xf>
    <xf numFmtId="167" fontId="7" fillId="0" borderId="1" applyAlignment="1" pivotButton="0" quotePrefix="0" xfId="0">
      <alignment vertical="center"/>
    </xf>
    <xf numFmtId="0" fontId="4" fillId="3" borderId="1" applyAlignment="1" pivotButton="0" quotePrefix="0" xfId="0">
      <alignment vertical="center"/>
    </xf>
    <xf numFmtId="164" fontId="4" fillId="3" borderId="1" applyAlignment="1" pivotButton="0" quotePrefix="0" xfId="0">
      <alignment vertical="center"/>
    </xf>
    <xf numFmtId="167" fontId="4" fillId="3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6" fillId="5" borderId="1" applyAlignment="1" applyProtection="1" pivotButton="0" quotePrefix="0" xfId="0">
      <alignment vertical="center"/>
      <protection locked="0" hidden="0"/>
    </xf>
    <xf numFmtId="0" fontId="7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  <xf numFmtId="3" fontId="4" fillId="3" borderId="1" applyAlignment="1" pivotButton="0" quotePrefix="0" xfId="0">
      <alignment vertical="center"/>
    </xf>
    <xf numFmtId="0" fontId="6" fillId="5" borderId="1" applyAlignment="1" applyProtection="1" pivotButton="0" quotePrefix="0" xfId="0">
      <alignment horizontal="center" vertical="center"/>
      <protection locked="0" hidden="0"/>
    </xf>
    <xf numFmtId="0" fontId="9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47857"/>
      </font>
      <fill>
        <patternFill patternType="solid">
          <fgColor rgb="00D1FAE5"/>
          <bgColor rgb="00D1FAE5"/>
        </patternFill>
      </fill>
    </dxf>
    <dxf>
      <font>
        <b val="1"/>
        <color rgb="004B5563"/>
      </font>
      <fill>
        <patternFill patternType="solid">
          <fgColor rgb="00E5E7EB"/>
          <bgColor rgb="00E5E7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Estimado frente a coste previsto por categoría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'Resumen'!C18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'Resumen'!$B$19:$B$26</f>
            </numRef>
          </cat>
          <val>
            <numRef>
              <f>'Resumen'!$C$19:$C$26</f>
            </numRef>
          </val>
        </ser>
        <ser>
          <idx val="1"/>
          <order val="1"/>
          <tx>
            <strRef>
              <f>'Resumen'!D18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'Resumen'!$B$19:$B$26</f>
            </numRef>
          </cat>
          <val>
            <numRef>
              <f>'Resumen'!$D$19:$D$26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29</row>
      <rowOff>0</rowOff>
    </from>
    <ext cx="79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G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3" customWidth="1" min="8" max="8"/>
  </cols>
  <sheetData>
    <row r="2" ht="34" customHeight="1">
      <c r="B2" s="1" t="inlineStr">
        <is>
          <t>Presupuesto de bautizo</t>
        </is>
      </c>
      <c r="C2" s="2" t="n"/>
      <c r="D2" s="2" t="n"/>
      <c r="E2" s="2" t="n"/>
      <c r="F2" s="2" t="n"/>
      <c r="G2" s="2" t="n"/>
    </row>
    <row r="3">
      <c r="B3" s="3" t="inlineStr">
        <is>
          <t>Panel de control: lo previsto, lo pagado y lo que te queda por pagar, con el coste por invitado.</t>
        </is>
      </c>
    </row>
    <row r="5">
      <c r="B5" s="4" t="inlineStr">
        <is>
          <t>DATOS DEL BAUTIZO</t>
        </is>
      </c>
    </row>
    <row r="6">
      <c r="B6" s="5" t="inlineStr">
        <is>
          <t>Fecha del bautizo</t>
        </is>
      </c>
      <c r="C6" s="6" t="n">
        <v>46340</v>
      </c>
      <c r="E6" s="7" t="inlineStr">
        <is>
          <t>Días que faltan</t>
        </is>
      </c>
      <c r="F6" s="8">
        <f>IF(C6="","",MAX(C6-TODAY(),0))</f>
        <v/>
      </c>
    </row>
    <row r="7">
      <c r="B7" s="5" t="inlineStr">
        <is>
          <t>Invitados adultos</t>
        </is>
      </c>
      <c r="C7" s="9" t="n">
        <v>40</v>
      </c>
      <c r="E7" s="7" t="inlineStr">
        <is>
          <t>Total invitados</t>
        </is>
      </c>
      <c r="F7" s="8">
        <f>C7+C8</f>
        <v/>
      </c>
    </row>
    <row r="8">
      <c r="B8" s="5" t="inlineStr">
        <is>
          <t>Invitados niños</t>
        </is>
      </c>
      <c r="C8" s="9" t="n">
        <v>8</v>
      </c>
      <c r="E8" s="7" t="inlineStr">
        <is>
          <t>Presupuesto por invitado</t>
        </is>
      </c>
      <c r="F8" s="10">
        <f>IF(F7=0,0,C9/F7)</f>
        <v/>
      </c>
    </row>
    <row r="9">
      <c r="B9" s="5" t="inlineStr">
        <is>
          <t>Presupuesto máximo</t>
        </is>
      </c>
      <c r="C9" s="11" t="n">
        <v>3800</v>
      </c>
      <c r="E9" s="7" t="inlineStr">
        <is>
          <t>Situación</t>
        </is>
      </c>
      <c r="F9" s="12">
        <f>IF(D12&gt;C9,"Por encima del presupuesto",IF(D12&gt;=C9*0.9,"Cerca del límite","Dentro de presupuesto"))</f>
        <v/>
      </c>
    </row>
    <row r="11" ht="28" customHeight="1">
      <c r="B11" s="13" t="inlineStr">
        <is>
          <t>ESTIMADO INICIAL</t>
        </is>
      </c>
      <c r="C11" s="13" t="inlineStr">
        <is>
          <t>PAGADO</t>
        </is>
      </c>
      <c r="D11" s="13" t="inlineStr">
        <is>
          <t>COSTE PREVISTO</t>
        </is>
      </c>
      <c r="E11" s="13" t="inlineStr">
        <is>
          <t>PENDIENTE DE PAGO</t>
        </is>
      </c>
      <c r="F11" s="13" t="inlineStr">
        <is>
          <t>DISPONIBLE</t>
        </is>
      </c>
      <c r="G11" s="13" t="inlineStr">
        <is>
          <t>COSTE POR INVITADO</t>
        </is>
      </c>
    </row>
    <row r="12" ht="30" customHeight="1">
      <c r="B12" s="14">
        <f>Partidas!C5</f>
        <v/>
      </c>
      <c r="C12" s="14">
        <f>Partidas!F5</f>
        <v/>
      </c>
      <c r="D12" s="14">
        <f>Partidas!E5</f>
        <v/>
      </c>
      <c r="E12" s="14">
        <f>Partidas!G5</f>
        <v/>
      </c>
      <c r="F12" s="14">
        <f>C9-D12</f>
        <v/>
      </c>
      <c r="G12" s="14">
        <f>IF(F7=0,0,D12/F7)</f>
        <v/>
      </c>
    </row>
    <row r="14" ht="28" customHeight="1">
      <c r="B14" s="13" t="inlineStr">
        <is>
          <t>% PRESUPUESTO USADO</t>
        </is>
      </c>
      <c r="C14" s="13" t="inlineStr">
        <is>
          <t>% YA PAGADO</t>
        </is>
      </c>
      <c r="D14" s="13" t="inlineStr">
        <is>
          <t>DESVIACIÓN (REAL VS EST.)</t>
        </is>
      </c>
      <c r="E14" s="13" t="inlineStr">
        <is>
          <t>PARTIDAS CONTRATADAS</t>
        </is>
      </c>
      <c r="F14" s="13" t="inlineStr">
        <is>
          <t>SIN CONTRATAR</t>
        </is>
      </c>
      <c r="G14" s="13" t="inlineStr">
        <is>
          <t>PAGOS SIN PARTIDA</t>
        </is>
      </c>
    </row>
    <row r="15" ht="30" customHeight="1">
      <c r="B15" s="15">
        <f>IF(C9=0,0,D12/C9)</f>
        <v/>
      </c>
      <c r="C15" s="15">
        <f>IF(D12=0,0,C12/D12)</f>
        <v/>
      </c>
      <c r="D15" s="14">
        <f>Partidas!H5</f>
        <v/>
      </c>
      <c r="E15" s="16">
        <f>COUNT(Partidas!D8:D47)</f>
        <v/>
      </c>
      <c r="F15" s="16">
        <f>COUNTIF(Partidas!I8:I47,"Sin contratar")</f>
        <v/>
      </c>
      <c r="G15" s="14">
        <f>ROUND(Pagos!D5-Partidas!F5,2)</f>
        <v/>
      </c>
    </row>
    <row r="17">
      <c r="B17" s="4" t="inlineStr">
        <is>
          <t>RESUMEN POR CATEGORÍA</t>
        </is>
      </c>
    </row>
    <row r="18" ht="26" customHeight="1">
      <c r="B18" s="17" t="inlineStr">
        <is>
          <t>Categoría</t>
        </is>
      </c>
      <c r="C18" s="17" t="inlineStr">
        <is>
          <t>Estimado</t>
        </is>
      </c>
      <c r="D18" s="17" t="inlineStr">
        <is>
          <t>Coste previsto</t>
        </is>
      </c>
      <c r="E18" s="17" t="inlineStr">
        <is>
          <t>Pagado</t>
        </is>
      </c>
      <c r="F18" s="17" t="inlineStr">
        <is>
          <t>Pendiente</t>
        </is>
      </c>
      <c r="G18" s="17" t="inlineStr">
        <is>
          <t>% del coste</t>
        </is>
      </c>
    </row>
    <row r="19">
      <c r="B19" s="18" t="inlineStr">
        <is>
          <t>Celebración</t>
        </is>
      </c>
      <c r="C19" s="19">
        <f>SUMIF(Partidas!$J$8:$J$47,$B19,Partidas!$C$8:$C$47)</f>
        <v/>
      </c>
      <c r="D19" s="19">
        <f>SUMIF(Partidas!$J$8:$J$47,$B19,Partidas!$E$8:$E$47)</f>
        <v/>
      </c>
      <c r="E19" s="19">
        <f>SUMIF(Partidas!$J$8:$J$47,$B19,Partidas!$F$8:$F$47)</f>
        <v/>
      </c>
      <c r="F19" s="19">
        <f>SUMIF(Partidas!$J$8:$J$47,$B19,Partidas!$G$8:$G$47)</f>
        <v/>
      </c>
      <c r="G19" s="20">
        <f>IF($D$27=0,0,D19/$D$27)</f>
        <v/>
      </c>
    </row>
    <row r="20">
      <c r="B20" s="18" t="inlineStr">
        <is>
          <t>Ceremonia</t>
        </is>
      </c>
      <c r="C20" s="19">
        <f>SUMIF(Partidas!$J$8:$J$47,$B20,Partidas!$C$8:$C$47)</f>
        <v/>
      </c>
      <c r="D20" s="19">
        <f>SUMIF(Partidas!$J$8:$J$47,$B20,Partidas!$E$8:$E$47)</f>
        <v/>
      </c>
      <c r="E20" s="19">
        <f>SUMIF(Partidas!$J$8:$J$47,$B20,Partidas!$F$8:$F$47)</f>
        <v/>
      </c>
      <c r="F20" s="19">
        <f>SUMIF(Partidas!$J$8:$J$47,$B20,Partidas!$G$8:$G$47)</f>
        <v/>
      </c>
      <c r="G20" s="20">
        <f>IF($D$27=0,0,D20/$D$27)</f>
        <v/>
      </c>
    </row>
    <row r="21">
      <c r="B21" s="18" t="inlineStr">
        <is>
          <t>Fotografía y vídeo</t>
        </is>
      </c>
      <c r="C21" s="19">
        <f>SUMIF(Partidas!$J$8:$J$47,$B21,Partidas!$C$8:$C$47)</f>
        <v/>
      </c>
      <c r="D21" s="19">
        <f>SUMIF(Partidas!$J$8:$J$47,$B21,Partidas!$E$8:$E$47)</f>
        <v/>
      </c>
      <c r="E21" s="19">
        <f>SUMIF(Partidas!$J$8:$J$47,$B21,Partidas!$F$8:$F$47)</f>
        <v/>
      </c>
      <c r="F21" s="19">
        <f>SUMIF(Partidas!$J$8:$J$47,$B21,Partidas!$G$8:$G$47)</f>
        <v/>
      </c>
      <c r="G21" s="20">
        <f>IF($D$27=0,0,D21/$D$27)</f>
        <v/>
      </c>
    </row>
    <row r="22">
      <c r="B22" s="18" t="inlineStr">
        <is>
          <t>Recordatorios</t>
        </is>
      </c>
      <c r="C22" s="19">
        <f>SUMIF(Partidas!$J$8:$J$47,$B22,Partidas!$C$8:$C$47)</f>
        <v/>
      </c>
      <c r="D22" s="19">
        <f>SUMIF(Partidas!$J$8:$J$47,$B22,Partidas!$E$8:$E$47)</f>
        <v/>
      </c>
      <c r="E22" s="19">
        <f>SUMIF(Partidas!$J$8:$J$47,$B22,Partidas!$F$8:$F$47)</f>
        <v/>
      </c>
      <c r="F22" s="19">
        <f>SUMIF(Partidas!$J$8:$J$47,$B22,Partidas!$G$8:$G$47)</f>
        <v/>
      </c>
      <c r="G22" s="20">
        <f>IF($D$27=0,0,D22/$D$27)</f>
        <v/>
      </c>
    </row>
    <row r="23">
      <c r="B23" s="18" t="inlineStr">
        <is>
          <t>Vestuario</t>
        </is>
      </c>
      <c r="C23" s="19">
        <f>SUMIF(Partidas!$J$8:$J$47,$B23,Partidas!$C$8:$C$47)</f>
        <v/>
      </c>
      <c r="D23" s="19">
        <f>SUMIF(Partidas!$J$8:$J$47,$B23,Partidas!$E$8:$E$47)</f>
        <v/>
      </c>
      <c r="E23" s="19">
        <f>SUMIF(Partidas!$J$8:$J$47,$B23,Partidas!$F$8:$F$47)</f>
        <v/>
      </c>
      <c r="F23" s="19">
        <f>SUMIF(Partidas!$J$8:$J$47,$B23,Partidas!$G$8:$G$47)</f>
        <v/>
      </c>
      <c r="G23" s="20">
        <f>IF($D$27=0,0,D23/$D$27)</f>
        <v/>
      </c>
    </row>
    <row r="24">
      <c r="B24" s="18" t="inlineStr">
        <is>
          <t>Decoración</t>
        </is>
      </c>
      <c r="C24" s="19">
        <f>SUMIF(Partidas!$J$8:$J$47,$B24,Partidas!$C$8:$C$47)</f>
        <v/>
      </c>
      <c r="D24" s="19">
        <f>SUMIF(Partidas!$J$8:$J$47,$B24,Partidas!$E$8:$E$47)</f>
        <v/>
      </c>
      <c r="E24" s="19">
        <f>SUMIF(Partidas!$J$8:$J$47,$B24,Partidas!$F$8:$F$47)</f>
        <v/>
      </c>
      <c r="F24" s="19">
        <f>SUMIF(Partidas!$J$8:$J$47,$B24,Partidas!$G$8:$G$47)</f>
        <v/>
      </c>
      <c r="G24" s="20">
        <f>IF($D$27=0,0,D24/$D$27)</f>
        <v/>
      </c>
    </row>
    <row r="25">
      <c r="B25" s="18" t="inlineStr">
        <is>
          <t>Música y animación</t>
        </is>
      </c>
      <c r="C25" s="19">
        <f>SUMIF(Partidas!$J$8:$J$47,$B25,Partidas!$C$8:$C$47)</f>
        <v/>
      </c>
      <c r="D25" s="19">
        <f>SUMIF(Partidas!$J$8:$J$47,$B25,Partidas!$E$8:$E$47)</f>
        <v/>
      </c>
      <c r="E25" s="19">
        <f>SUMIF(Partidas!$J$8:$J$47,$B25,Partidas!$F$8:$F$47)</f>
        <v/>
      </c>
      <c r="F25" s="19">
        <f>SUMIF(Partidas!$J$8:$J$47,$B25,Partidas!$G$8:$G$47)</f>
        <v/>
      </c>
      <c r="G25" s="20">
        <f>IF($D$27=0,0,D25/$D$27)</f>
        <v/>
      </c>
    </row>
    <row r="26">
      <c r="B26" s="18" t="inlineStr">
        <is>
          <t>Otros</t>
        </is>
      </c>
      <c r="C26" s="19">
        <f>SUMIF(Partidas!$J$8:$J$47,$B26,Partidas!$C$8:$C$47)</f>
        <v/>
      </c>
      <c r="D26" s="19">
        <f>SUMIF(Partidas!$J$8:$J$47,$B26,Partidas!$E$8:$E$47)</f>
        <v/>
      </c>
      <c r="E26" s="19">
        <f>SUMIF(Partidas!$J$8:$J$47,$B26,Partidas!$F$8:$F$47)</f>
        <v/>
      </c>
      <c r="F26" s="19">
        <f>SUMIF(Partidas!$J$8:$J$47,$B26,Partidas!$G$8:$G$47)</f>
        <v/>
      </c>
      <c r="G26" s="20">
        <f>IF($D$27=0,0,D26/$D$27)</f>
        <v/>
      </c>
    </row>
    <row r="27">
      <c r="B27" s="21" t="inlineStr">
        <is>
          <t>TOTAL</t>
        </is>
      </c>
      <c r="C27" s="22">
        <f>SUM(C19:C26)</f>
        <v/>
      </c>
      <c r="D27" s="22">
        <f>SUM(D19:D26)</f>
        <v/>
      </c>
      <c r="E27" s="22">
        <f>SUM(E19:E26)</f>
        <v/>
      </c>
      <c r="F27" s="22">
        <f>SUM(F19:F26)</f>
        <v/>
      </c>
      <c r="G27" s="23">
        <f>SUM(G19:G26)</f>
        <v/>
      </c>
    </row>
    <row r="28">
      <c r="B28" s="24" t="inlineStr">
        <is>
          <t>Control: partidas sin categoría</t>
        </is>
      </c>
      <c r="D28" s="19">
        <f>ROUND(Partidas!E5-D27,2)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3">
    <mergeCell ref="B3:G3"/>
    <mergeCell ref="B2:G2"/>
    <mergeCell ref="F9:G9"/>
  </mergeCells>
  <conditionalFormatting sqref="F9">
    <cfRule type="cellIs" priority="1" operator="equal" dxfId="0">
      <formula>"Por encima del presupuesto"</formula>
    </cfRule>
    <cfRule type="cellIs" priority="2" operator="equal" dxfId="1">
      <formula>"Cerca del límite"</formula>
    </cfRule>
    <cfRule type="cellIs" priority="3" operator="equal" dxfId="2">
      <formula>"Dentro de presupuesto"</formula>
    </cfRule>
  </conditionalFormatting>
  <conditionalFormatting sqref="F12">
    <cfRule type="expression" priority="4" dxfId="0">
      <formula>F12&lt;0</formula>
    </cfRule>
  </conditionalFormatting>
  <conditionalFormatting sqref="G15">
    <cfRule type="expression" priority="5" dxfId="0">
      <formula>G15&lt;&gt;0</formula>
    </cfRule>
  </conditionalFormatting>
  <conditionalFormatting sqref="B15">
    <cfRule type="expression" priority="6" dxfId="0">
      <formula>B15&gt;1</formula>
    </cfRule>
  </conditionalFormatting>
  <conditionalFormatting sqref="D28">
    <cfRule type="expression" priority="7" dxfId="0">
      <formula>D28&lt;&gt;0</formula>
    </cfRule>
  </conditionalFormatting>
  <conditionalFormatting sqref="G19:G26">
    <cfRule type="dataBar" priority="8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K4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4" customWidth="1" min="2" max="2"/>
    <col width="13" customWidth="1" min="3" max="3"/>
    <col width="13" customWidth="1" min="4" max="4"/>
    <col width="14" customWidth="1" min="5" max="5"/>
    <col width="13" customWidth="1" min="6" max="6"/>
    <col width="13" customWidth="1" min="7" max="7"/>
    <col width="13" customWidth="1" min="8" max="8"/>
    <col width="15" customWidth="1" min="9" max="9"/>
    <col width="20" customWidth="1" min="10" max="10"/>
    <col width="24" customWidth="1" min="11" max="11"/>
  </cols>
  <sheetData>
    <row r="2" ht="34" customHeight="1">
      <c r="B2" s="1" t="inlineStr">
        <is>
          <t>Partidas del presupuesto de bautizo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B3" s="3" t="inlineStr">
        <is>
          <t>Apunta cada gasto con su importe estimado y, cuando lo contrates, el real. El pagado sale de la hoja Pagos.</t>
        </is>
      </c>
    </row>
    <row r="5">
      <c r="B5" s="25" t="inlineStr">
        <is>
          <t>TOTALES</t>
        </is>
      </c>
      <c r="C5" s="22">
        <f>SUM(C8:C47)</f>
        <v/>
      </c>
      <c r="D5" s="22">
        <f>SUM(D8:D47)</f>
        <v/>
      </c>
      <c r="E5" s="22">
        <f>SUM(E8:E47)</f>
        <v/>
      </c>
      <c r="F5" s="22">
        <f>SUM(F8:F47)</f>
        <v/>
      </c>
      <c r="G5" s="22">
        <f>SUM(G8:G47)</f>
        <v/>
      </c>
      <c r="H5" s="22">
        <f>SUM(H8:H47)</f>
        <v/>
      </c>
    </row>
    <row r="7" ht="32" customHeight="1">
      <c r="B7" s="17" t="inlineStr">
        <is>
          <t>Concepto</t>
        </is>
      </c>
      <c r="C7" s="17" t="inlineStr">
        <is>
          <t>Estimado</t>
        </is>
      </c>
      <c r="D7" s="17" t="inlineStr">
        <is>
          <t>Real (contratado)</t>
        </is>
      </c>
      <c r="E7" s="17" t="inlineStr">
        <is>
          <t>Coste vigente</t>
        </is>
      </c>
      <c r="F7" s="17" t="inlineStr">
        <is>
          <t>Pagado</t>
        </is>
      </c>
      <c r="G7" s="17" t="inlineStr">
        <is>
          <t>Pendiente</t>
        </is>
      </c>
      <c r="H7" s="17" t="inlineStr">
        <is>
          <t>Desviación</t>
        </is>
      </c>
      <c r="I7" s="17" t="inlineStr">
        <is>
          <t>Estado</t>
        </is>
      </c>
      <c r="J7" s="17" t="inlineStr">
        <is>
          <t>Categoría</t>
        </is>
      </c>
      <c r="K7" s="17" t="inlineStr">
        <is>
          <t>Proveedor</t>
        </is>
      </c>
    </row>
    <row r="8">
      <c r="B8" s="26" t="inlineStr">
        <is>
          <t>Menú adultos (40 comensales)</t>
        </is>
      </c>
      <c r="C8" s="11" t="n">
        <v>1800</v>
      </c>
      <c r="D8" s="11" t="n">
        <v>1760</v>
      </c>
      <c r="E8" s="19">
        <f>IF(B8="","",IF(D8="",N(C8),D8))</f>
        <v/>
      </c>
      <c r="F8" s="19">
        <f>IF(B8="","",SUMIF(Pagos!$C$8:$C$47,B8,Pagos!$D$8:$D$47))</f>
        <v/>
      </c>
      <c r="G8" s="19">
        <f>IF(B8="","",MAX(E8-F8,0))</f>
        <v/>
      </c>
      <c r="H8" s="19">
        <f>IF(OR(B8="",D8=""),"",D8-N(C8))</f>
        <v/>
      </c>
      <c r="I8" s="27">
        <f>IF(B8="","",IF(D8="","Sin contratar",IF(G8&lt;=0,"Pagado",IF(F8&gt;0,"Parcial","Pendiente"))))</f>
        <v/>
      </c>
      <c r="J8" s="26" t="inlineStr">
        <is>
          <t>Celebración</t>
        </is>
      </c>
      <c r="K8" s="26" t="inlineStr">
        <is>
          <t>Restaurante El Mirador</t>
        </is>
      </c>
    </row>
    <row r="9">
      <c r="B9" s="26" t="inlineStr">
        <is>
          <t>Menú infantil (8 niños)</t>
        </is>
      </c>
      <c r="C9" s="11" t="n">
        <v>160</v>
      </c>
      <c r="D9" s="11" t="n">
        <v>160</v>
      </c>
      <c r="E9" s="19">
        <f>IF(B9="","",IF(D9="",N(C9),D9))</f>
        <v/>
      </c>
      <c r="F9" s="19">
        <f>IF(B9="","",SUMIF(Pagos!$C$8:$C$47,B9,Pagos!$D$8:$D$47))</f>
        <v/>
      </c>
      <c r="G9" s="19">
        <f>IF(B9="","",MAX(E9-F9,0))</f>
        <v/>
      </c>
      <c r="H9" s="19">
        <f>IF(OR(B9="",D9=""),"",D9-N(C9))</f>
        <v/>
      </c>
      <c r="I9" s="27">
        <f>IF(B9="","",IF(D9="","Sin contratar",IF(G9&lt;=0,"Pagado",IF(F9&gt;0,"Parcial","Pendiente"))))</f>
        <v/>
      </c>
      <c r="J9" s="26" t="inlineStr">
        <is>
          <t>Celebración</t>
        </is>
      </c>
      <c r="K9" s="26" t="inlineStr">
        <is>
          <t>Restaurante El Mirador</t>
        </is>
      </c>
    </row>
    <row r="10">
      <c r="B10" s="26" t="inlineStr">
        <is>
          <t>Tarta del bautizo</t>
        </is>
      </c>
      <c r="C10" s="11" t="n">
        <v>120</v>
      </c>
      <c r="D10" s="11" t="n">
        <v>110</v>
      </c>
      <c r="E10" s="19">
        <f>IF(B10="","",IF(D10="",N(C10),D10))</f>
        <v/>
      </c>
      <c r="F10" s="19">
        <f>IF(B10="","",SUMIF(Pagos!$C$8:$C$47,B10,Pagos!$D$8:$D$47))</f>
        <v/>
      </c>
      <c r="G10" s="19">
        <f>IF(B10="","",MAX(E10-F10,0))</f>
        <v/>
      </c>
      <c r="H10" s="19">
        <f>IF(OR(B10="",D10=""),"",D10-N(C10))</f>
        <v/>
      </c>
      <c r="I10" s="27">
        <f>IF(B10="","",IF(D10="","Sin contratar",IF(G10&lt;=0,"Pagado",IF(F10&gt;0,"Parcial","Pendiente"))))</f>
        <v/>
      </c>
      <c r="J10" s="26" t="inlineStr">
        <is>
          <t>Celebración</t>
        </is>
      </c>
      <c r="K10" s="26" t="inlineStr">
        <is>
          <t>Pastelería Dulce Nube</t>
        </is>
      </c>
    </row>
    <row r="11">
      <c r="B11" s="26" t="inlineStr">
        <is>
          <t>Donativo parroquia</t>
        </is>
      </c>
      <c r="C11" s="11" t="n">
        <v>60</v>
      </c>
      <c r="D11" s="11" t="n">
        <v>60</v>
      </c>
      <c r="E11" s="19">
        <f>IF(B11="","",IF(D11="",N(C11),D11))</f>
        <v/>
      </c>
      <c r="F11" s="19">
        <f>IF(B11="","",SUMIF(Pagos!$C$8:$C$47,B11,Pagos!$D$8:$D$47))</f>
        <v/>
      </c>
      <c r="G11" s="19">
        <f>IF(B11="","",MAX(E11-F11,0))</f>
        <v/>
      </c>
      <c r="H11" s="19">
        <f>IF(OR(B11="",D11=""),"",D11-N(C11))</f>
        <v/>
      </c>
      <c r="I11" s="27">
        <f>IF(B11="","",IF(D11="","Sin contratar",IF(G11&lt;=0,"Pagado",IF(F11&gt;0,"Parcial","Pendiente"))))</f>
        <v/>
      </c>
      <c r="J11" s="26" t="inlineStr">
        <is>
          <t>Ceremonia</t>
        </is>
      </c>
      <c r="K11" s="26" t="inlineStr">
        <is>
          <t>Parroquia San Miguel</t>
        </is>
      </c>
    </row>
    <row r="12">
      <c r="B12" s="26" t="inlineStr">
        <is>
          <t>Flores de la iglesia</t>
        </is>
      </c>
      <c r="C12" s="11" t="n">
        <v>90</v>
      </c>
      <c r="D12" s="11" t="n">
        <v>85</v>
      </c>
      <c r="E12" s="19">
        <f>IF(B12="","",IF(D12="",N(C12),D12))</f>
        <v/>
      </c>
      <c r="F12" s="19">
        <f>IF(B12="","",SUMIF(Pagos!$C$8:$C$47,B12,Pagos!$D$8:$D$47))</f>
        <v/>
      </c>
      <c r="G12" s="19">
        <f>IF(B12="","",MAX(E12-F12,0))</f>
        <v/>
      </c>
      <c r="H12" s="19">
        <f>IF(OR(B12="",D12=""),"",D12-N(C12))</f>
        <v/>
      </c>
      <c r="I12" s="27">
        <f>IF(B12="","",IF(D12="","Sin contratar",IF(G12&lt;=0,"Pagado",IF(F12&gt;0,"Parcial","Pendiente"))))</f>
        <v/>
      </c>
      <c r="J12" s="26" t="inlineStr">
        <is>
          <t>Ceremonia</t>
        </is>
      </c>
      <c r="K12" s="26" t="inlineStr">
        <is>
          <t>Floristería Margarita</t>
        </is>
      </c>
    </row>
    <row r="13">
      <c r="B13" s="26" t="inlineStr">
        <is>
          <t>Coro o música en la ceremonia</t>
        </is>
      </c>
      <c r="C13" s="11" t="n">
        <v>100</v>
      </c>
      <c r="D13" s="11" t="n"/>
      <c r="E13" s="19">
        <f>IF(B13="","",IF(D13="",N(C13),D13))</f>
        <v/>
      </c>
      <c r="F13" s="19">
        <f>IF(B13="","",SUMIF(Pagos!$C$8:$C$47,B13,Pagos!$D$8:$D$47))</f>
        <v/>
      </c>
      <c r="G13" s="19">
        <f>IF(B13="","",MAX(E13-F13,0))</f>
        <v/>
      </c>
      <c r="H13" s="19">
        <f>IF(OR(B13="",D13=""),"",D13-N(C13))</f>
        <v/>
      </c>
      <c r="I13" s="27">
        <f>IF(B13="","",IF(D13="","Sin contratar",IF(G13&lt;=0,"Pagado",IF(F13&gt;0,"Parcial","Pendiente"))))</f>
        <v/>
      </c>
      <c r="J13" s="26" t="inlineStr">
        <is>
          <t>Ceremonia</t>
        </is>
      </c>
      <c r="K13" s="26" t="inlineStr">
        <is>
          <t>Por decidir</t>
        </is>
      </c>
    </row>
    <row r="14">
      <c r="B14" s="26" t="inlineStr">
        <is>
          <t>Fotógrafo (ceremonia y celebración)</t>
        </is>
      </c>
      <c r="C14" s="11" t="n">
        <v>300</v>
      </c>
      <c r="D14" s="11" t="n">
        <v>320</v>
      </c>
      <c r="E14" s="19">
        <f>IF(B14="","",IF(D14="",N(C14),D14))</f>
        <v/>
      </c>
      <c r="F14" s="19">
        <f>IF(B14="","",SUMIF(Pagos!$C$8:$C$47,B14,Pagos!$D$8:$D$47))</f>
        <v/>
      </c>
      <c r="G14" s="19">
        <f>IF(B14="","",MAX(E14-F14,0))</f>
        <v/>
      </c>
      <c r="H14" s="19">
        <f>IF(OR(B14="",D14=""),"",D14-N(C14))</f>
        <v/>
      </c>
      <c r="I14" s="27">
        <f>IF(B14="","",IF(D14="","Sin contratar",IF(G14&lt;=0,"Pagado",IF(F14&gt;0,"Parcial","Pendiente"))))</f>
        <v/>
      </c>
      <c r="J14" s="26" t="inlineStr">
        <is>
          <t>Fotografía y vídeo</t>
        </is>
      </c>
      <c r="K14" s="26" t="inlineStr">
        <is>
          <t>Estudio Luz Natural</t>
        </is>
      </c>
    </row>
    <row r="15">
      <c r="B15" s="26" t="inlineStr">
        <is>
          <t>Invitaciones impresas</t>
        </is>
      </c>
      <c r="C15" s="11" t="n">
        <v>45</v>
      </c>
      <c r="D15" s="11" t="n">
        <v>40</v>
      </c>
      <c r="E15" s="19">
        <f>IF(B15="","",IF(D15="",N(C15),D15))</f>
        <v/>
      </c>
      <c r="F15" s="19">
        <f>IF(B15="","",SUMIF(Pagos!$C$8:$C$47,B15,Pagos!$D$8:$D$47))</f>
        <v/>
      </c>
      <c r="G15" s="19">
        <f>IF(B15="","",MAX(E15-F15,0))</f>
        <v/>
      </c>
      <c r="H15" s="19">
        <f>IF(OR(B15="",D15=""),"",D15-N(C15))</f>
        <v/>
      </c>
      <c r="I15" s="27">
        <f>IF(B15="","",IF(D15="","Sin contratar",IF(G15&lt;=0,"Pagado",IF(F15&gt;0,"Parcial","Pendiente"))))</f>
        <v/>
      </c>
      <c r="J15" s="26" t="inlineStr">
        <is>
          <t>Recordatorios</t>
        </is>
      </c>
      <c r="K15" s="26" t="inlineStr">
        <is>
          <t>Imprenta Rápida</t>
        </is>
      </c>
    </row>
    <row r="16">
      <c r="B16" s="26" t="inlineStr">
        <is>
          <t>Recordatorios para invitados</t>
        </is>
      </c>
      <c r="C16" s="11" t="n">
        <v>120</v>
      </c>
      <c r="D16" s="11" t="n">
        <v>126</v>
      </c>
      <c r="E16" s="19">
        <f>IF(B16="","",IF(D16="",N(C16),D16))</f>
        <v/>
      </c>
      <c r="F16" s="19">
        <f>IF(B16="","",SUMIF(Pagos!$C$8:$C$47,B16,Pagos!$D$8:$D$47))</f>
        <v/>
      </c>
      <c r="G16" s="19">
        <f>IF(B16="","",MAX(E16-F16,0))</f>
        <v/>
      </c>
      <c r="H16" s="19">
        <f>IF(OR(B16="",D16=""),"",D16-N(C16))</f>
        <v/>
      </c>
      <c r="I16" s="27">
        <f>IF(B16="","",IF(D16="","Sin contratar",IF(G16&lt;=0,"Pagado",IF(F16&gt;0,"Parcial","Pendiente"))))</f>
        <v/>
      </c>
      <c r="J16" s="26" t="inlineStr">
        <is>
          <t>Recordatorios</t>
        </is>
      </c>
      <c r="K16" s="26" t="inlineStr">
        <is>
          <t>Detalles Mimo</t>
        </is>
      </c>
    </row>
    <row r="17">
      <c r="B17" s="26" t="inlineStr">
        <is>
          <t>Ropa del bebé (faldón y zapatitos)</t>
        </is>
      </c>
      <c r="C17" s="11" t="n">
        <v>110</v>
      </c>
      <c r="D17" s="11" t="n">
        <v>98</v>
      </c>
      <c r="E17" s="19">
        <f>IF(B17="","",IF(D17="",N(C17),D17))</f>
        <v/>
      </c>
      <c r="F17" s="19">
        <f>IF(B17="","",SUMIF(Pagos!$C$8:$C$47,B17,Pagos!$D$8:$D$47))</f>
        <v/>
      </c>
      <c r="G17" s="19">
        <f>IF(B17="","",MAX(E17-F17,0))</f>
        <v/>
      </c>
      <c r="H17" s="19">
        <f>IF(OR(B17="",D17=""),"",D17-N(C17))</f>
        <v/>
      </c>
      <c r="I17" s="27">
        <f>IF(B17="","",IF(D17="","Sin contratar",IF(G17&lt;=0,"Pagado",IF(F17&gt;0,"Parcial","Pendiente"))))</f>
        <v/>
      </c>
      <c r="J17" s="26" t="inlineStr">
        <is>
          <t>Vestuario</t>
        </is>
      </c>
      <c r="K17" s="26" t="inlineStr">
        <is>
          <t>Tienda Mi Pequeño</t>
        </is>
      </c>
    </row>
    <row r="18">
      <c r="B18" s="26" t="inlineStr">
        <is>
          <t>Ropa de los padres</t>
        </is>
      </c>
      <c r="C18" s="11" t="n">
        <v>150</v>
      </c>
      <c r="D18" s="11" t="n"/>
      <c r="E18" s="19">
        <f>IF(B18="","",IF(D18="",N(C18),D18))</f>
        <v/>
      </c>
      <c r="F18" s="19">
        <f>IF(B18="","",SUMIF(Pagos!$C$8:$C$47,B18,Pagos!$D$8:$D$47))</f>
        <v/>
      </c>
      <c r="G18" s="19">
        <f>IF(B18="","",MAX(E18-F18,0))</f>
        <v/>
      </c>
      <c r="H18" s="19">
        <f>IF(OR(B18="",D18=""),"",D18-N(C18))</f>
        <v/>
      </c>
      <c r="I18" s="27">
        <f>IF(B18="","",IF(D18="","Sin contratar",IF(G18&lt;=0,"Pagado",IF(F18&gt;0,"Parcial","Pendiente"))))</f>
        <v/>
      </c>
      <c r="J18" s="26" t="inlineStr">
        <is>
          <t>Vestuario</t>
        </is>
      </c>
      <c r="K18" s="26" t="inlineStr"/>
    </row>
    <row r="19">
      <c r="B19" s="26" t="inlineStr">
        <is>
          <t>Photocall y globos</t>
        </is>
      </c>
      <c r="C19" s="11" t="n">
        <v>80</v>
      </c>
      <c r="D19" s="11" t="n">
        <v>90</v>
      </c>
      <c r="E19" s="19">
        <f>IF(B19="","",IF(D19="",N(C19),D19))</f>
        <v/>
      </c>
      <c r="F19" s="19">
        <f>IF(B19="","",SUMIF(Pagos!$C$8:$C$47,B19,Pagos!$D$8:$D$47))</f>
        <v/>
      </c>
      <c r="G19" s="19">
        <f>IF(B19="","",MAX(E19-F19,0))</f>
        <v/>
      </c>
      <c r="H19" s="19">
        <f>IF(OR(B19="",D19=""),"",D19-N(C19))</f>
        <v/>
      </c>
      <c r="I19" s="27">
        <f>IF(B19="","",IF(D19="","Sin contratar",IF(G19&lt;=0,"Pagado",IF(F19&gt;0,"Parcial","Pendiente"))))</f>
        <v/>
      </c>
      <c r="J19" s="26" t="inlineStr">
        <is>
          <t>Decoración</t>
        </is>
      </c>
      <c r="K19" s="26" t="inlineStr">
        <is>
          <t>Fiestas Arcoíris</t>
        </is>
      </c>
    </row>
    <row r="20">
      <c r="B20" s="26" t="inlineStr">
        <is>
          <t>Animador infantil</t>
        </is>
      </c>
      <c r="C20" s="11" t="n">
        <v>150</v>
      </c>
      <c r="D20" s="11" t="n"/>
      <c r="E20" s="19">
        <f>IF(B20="","",IF(D20="",N(C20),D20))</f>
        <v/>
      </c>
      <c r="F20" s="19">
        <f>IF(B20="","",SUMIF(Pagos!$C$8:$C$47,B20,Pagos!$D$8:$D$47))</f>
        <v/>
      </c>
      <c r="G20" s="19">
        <f>IF(B20="","",MAX(E20-F20,0))</f>
        <v/>
      </c>
      <c r="H20" s="19">
        <f>IF(OR(B20="",D20=""),"",D20-N(C20))</f>
        <v/>
      </c>
      <c r="I20" s="27">
        <f>IF(B20="","",IF(D20="","Sin contratar",IF(G20&lt;=0,"Pagado",IF(F20&gt;0,"Parcial","Pendiente"))))</f>
        <v/>
      </c>
      <c r="J20" s="26" t="inlineStr">
        <is>
          <t>Música y animación</t>
        </is>
      </c>
      <c r="K20" s="26" t="inlineStr">
        <is>
          <t>Por decidir</t>
        </is>
      </c>
    </row>
    <row r="21">
      <c r="B21" s="26" t="inlineStr">
        <is>
          <t>Imprevistos</t>
        </is>
      </c>
      <c r="C21" s="11" t="n">
        <v>100</v>
      </c>
      <c r="D21" s="11" t="n"/>
      <c r="E21" s="19">
        <f>IF(B21="","",IF(D21="",N(C21),D21))</f>
        <v/>
      </c>
      <c r="F21" s="19">
        <f>IF(B21="","",SUMIF(Pagos!$C$8:$C$47,B21,Pagos!$D$8:$D$47))</f>
        <v/>
      </c>
      <c r="G21" s="19">
        <f>IF(B21="","",MAX(E21-F21,0))</f>
        <v/>
      </c>
      <c r="H21" s="19">
        <f>IF(OR(B21="",D21=""),"",D21-N(C21))</f>
        <v/>
      </c>
      <c r="I21" s="27">
        <f>IF(B21="","",IF(D21="","Sin contratar",IF(G21&lt;=0,"Pagado",IF(F21&gt;0,"Parcial","Pendiente"))))</f>
        <v/>
      </c>
      <c r="J21" s="26" t="inlineStr">
        <is>
          <t>Otros</t>
        </is>
      </c>
      <c r="K21" s="26" t="inlineStr"/>
    </row>
    <row r="22">
      <c r="B22" s="26" t="n"/>
      <c r="C22" s="11" t="n"/>
      <c r="D22" s="11" t="n"/>
      <c r="E22" s="19">
        <f>IF(B22="","",IF(D22="",N(C22),D22))</f>
        <v/>
      </c>
      <c r="F22" s="19">
        <f>IF(B22="","",SUMIF(Pagos!$C$8:$C$47,B22,Pagos!$D$8:$D$47))</f>
        <v/>
      </c>
      <c r="G22" s="19">
        <f>IF(B22="","",MAX(E22-F22,0))</f>
        <v/>
      </c>
      <c r="H22" s="19">
        <f>IF(OR(B22="",D22=""),"",D22-N(C22))</f>
        <v/>
      </c>
      <c r="I22" s="27">
        <f>IF(B22="","",IF(D22="","Sin contratar",IF(G22&lt;=0,"Pagado",IF(F22&gt;0,"Parcial","Pendiente"))))</f>
        <v/>
      </c>
      <c r="J22" s="26" t="n"/>
      <c r="K22" s="26" t="n"/>
    </row>
    <row r="23">
      <c r="B23" s="26" t="n"/>
      <c r="C23" s="11" t="n"/>
      <c r="D23" s="11" t="n"/>
      <c r="E23" s="19">
        <f>IF(B23="","",IF(D23="",N(C23),D23))</f>
        <v/>
      </c>
      <c r="F23" s="19">
        <f>IF(B23="","",SUMIF(Pagos!$C$8:$C$47,B23,Pagos!$D$8:$D$47))</f>
        <v/>
      </c>
      <c r="G23" s="19">
        <f>IF(B23="","",MAX(E23-F23,0))</f>
        <v/>
      </c>
      <c r="H23" s="19">
        <f>IF(OR(B23="",D23=""),"",D23-N(C23))</f>
        <v/>
      </c>
      <c r="I23" s="27">
        <f>IF(B23="","",IF(D23="","Sin contratar",IF(G23&lt;=0,"Pagado",IF(F23&gt;0,"Parcial","Pendiente"))))</f>
        <v/>
      </c>
      <c r="J23" s="26" t="n"/>
      <c r="K23" s="26" t="n"/>
    </row>
    <row r="24">
      <c r="B24" s="26" t="n"/>
      <c r="C24" s="11" t="n"/>
      <c r="D24" s="11" t="n"/>
      <c r="E24" s="19">
        <f>IF(B24="","",IF(D24="",N(C24),D24))</f>
        <v/>
      </c>
      <c r="F24" s="19">
        <f>IF(B24="","",SUMIF(Pagos!$C$8:$C$47,B24,Pagos!$D$8:$D$47))</f>
        <v/>
      </c>
      <c r="G24" s="19">
        <f>IF(B24="","",MAX(E24-F24,0))</f>
        <v/>
      </c>
      <c r="H24" s="19">
        <f>IF(OR(B24="",D24=""),"",D24-N(C24))</f>
        <v/>
      </c>
      <c r="I24" s="27">
        <f>IF(B24="","",IF(D24="","Sin contratar",IF(G24&lt;=0,"Pagado",IF(F24&gt;0,"Parcial","Pendiente"))))</f>
        <v/>
      </c>
      <c r="J24" s="26" t="n"/>
      <c r="K24" s="26" t="n"/>
    </row>
    <row r="25">
      <c r="B25" s="26" t="n"/>
      <c r="C25" s="11" t="n"/>
      <c r="D25" s="11" t="n"/>
      <c r="E25" s="19">
        <f>IF(B25="","",IF(D25="",N(C25),D25))</f>
        <v/>
      </c>
      <c r="F25" s="19">
        <f>IF(B25="","",SUMIF(Pagos!$C$8:$C$47,B25,Pagos!$D$8:$D$47))</f>
        <v/>
      </c>
      <c r="G25" s="19">
        <f>IF(B25="","",MAX(E25-F25,0))</f>
        <v/>
      </c>
      <c r="H25" s="19">
        <f>IF(OR(B25="",D25=""),"",D25-N(C25))</f>
        <v/>
      </c>
      <c r="I25" s="27">
        <f>IF(B25="","",IF(D25="","Sin contratar",IF(G25&lt;=0,"Pagado",IF(F25&gt;0,"Parcial","Pendiente"))))</f>
        <v/>
      </c>
      <c r="J25" s="26" t="n"/>
      <c r="K25" s="26" t="n"/>
    </row>
    <row r="26">
      <c r="B26" s="26" t="n"/>
      <c r="C26" s="11" t="n"/>
      <c r="D26" s="11" t="n"/>
      <c r="E26" s="19">
        <f>IF(B26="","",IF(D26="",N(C26),D26))</f>
        <v/>
      </c>
      <c r="F26" s="19">
        <f>IF(B26="","",SUMIF(Pagos!$C$8:$C$47,B26,Pagos!$D$8:$D$47))</f>
        <v/>
      </c>
      <c r="G26" s="19">
        <f>IF(B26="","",MAX(E26-F26,0))</f>
        <v/>
      </c>
      <c r="H26" s="19">
        <f>IF(OR(B26="",D26=""),"",D26-N(C26))</f>
        <v/>
      </c>
      <c r="I26" s="27">
        <f>IF(B26="","",IF(D26="","Sin contratar",IF(G26&lt;=0,"Pagado",IF(F26&gt;0,"Parcial","Pendiente"))))</f>
        <v/>
      </c>
      <c r="J26" s="26" t="n"/>
      <c r="K26" s="26" t="n"/>
    </row>
    <row r="27">
      <c r="B27" s="26" t="n"/>
      <c r="C27" s="11" t="n"/>
      <c r="D27" s="11" t="n"/>
      <c r="E27" s="19">
        <f>IF(B27="","",IF(D27="",N(C27),D27))</f>
        <v/>
      </c>
      <c r="F27" s="19">
        <f>IF(B27="","",SUMIF(Pagos!$C$8:$C$47,B27,Pagos!$D$8:$D$47))</f>
        <v/>
      </c>
      <c r="G27" s="19">
        <f>IF(B27="","",MAX(E27-F27,0))</f>
        <v/>
      </c>
      <c r="H27" s="19">
        <f>IF(OR(B27="",D27=""),"",D27-N(C27))</f>
        <v/>
      </c>
      <c r="I27" s="27">
        <f>IF(B27="","",IF(D27="","Sin contratar",IF(G27&lt;=0,"Pagado",IF(F27&gt;0,"Parcial","Pendiente"))))</f>
        <v/>
      </c>
      <c r="J27" s="26" t="n"/>
      <c r="K27" s="26" t="n"/>
    </row>
    <row r="28">
      <c r="B28" s="26" t="n"/>
      <c r="C28" s="11" t="n"/>
      <c r="D28" s="11" t="n"/>
      <c r="E28" s="19">
        <f>IF(B28="","",IF(D28="",N(C28),D28))</f>
        <v/>
      </c>
      <c r="F28" s="19">
        <f>IF(B28="","",SUMIF(Pagos!$C$8:$C$47,B28,Pagos!$D$8:$D$47))</f>
        <v/>
      </c>
      <c r="G28" s="19">
        <f>IF(B28="","",MAX(E28-F28,0))</f>
        <v/>
      </c>
      <c r="H28" s="19">
        <f>IF(OR(B28="",D28=""),"",D28-N(C28))</f>
        <v/>
      </c>
      <c r="I28" s="27">
        <f>IF(B28="","",IF(D28="","Sin contratar",IF(G28&lt;=0,"Pagado",IF(F28&gt;0,"Parcial","Pendiente"))))</f>
        <v/>
      </c>
      <c r="J28" s="26" t="n"/>
      <c r="K28" s="26" t="n"/>
    </row>
    <row r="29">
      <c r="B29" s="26" t="n"/>
      <c r="C29" s="11" t="n"/>
      <c r="D29" s="11" t="n"/>
      <c r="E29" s="19">
        <f>IF(B29="","",IF(D29="",N(C29),D29))</f>
        <v/>
      </c>
      <c r="F29" s="19">
        <f>IF(B29="","",SUMIF(Pagos!$C$8:$C$47,B29,Pagos!$D$8:$D$47))</f>
        <v/>
      </c>
      <c r="G29" s="19">
        <f>IF(B29="","",MAX(E29-F29,0))</f>
        <v/>
      </c>
      <c r="H29" s="19">
        <f>IF(OR(B29="",D29=""),"",D29-N(C29))</f>
        <v/>
      </c>
      <c r="I29" s="27">
        <f>IF(B29="","",IF(D29="","Sin contratar",IF(G29&lt;=0,"Pagado",IF(F29&gt;0,"Parcial","Pendiente"))))</f>
        <v/>
      </c>
      <c r="J29" s="26" t="n"/>
      <c r="K29" s="26" t="n"/>
    </row>
    <row r="30">
      <c r="B30" s="26" t="n"/>
      <c r="C30" s="11" t="n"/>
      <c r="D30" s="11" t="n"/>
      <c r="E30" s="19">
        <f>IF(B30="","",IF(D30="",N(C30),D30))</f>
        <v/>
      </c>
      <c r="F30" s="19">
        <f>IF(B30="","",SUMIF(Pagos!$C$8:$C$47,B30,Pagos!$D$8:$D$47))</f>
        <v/>
      </c>
      <c r="G30" s="19">
        <f>IF(B30="","",MAX(E30-F30,0))</f>
        <v/>
      </c>
      <c r="H30" s="19">
        <f>IF(OR(B30="",D30=""),"",D30-N(C30))</f>
        <v/>
      </c>
      <c r="I30" s="27">
        <f>IF(B30="","",IF(D30="","Sin contratar",IF(G30&lt;=0,"Pagado",IF(F30&gt;0,"Parcial","Pendiente"))))</f>
        <v/>
      </c>
      <c r="J30" s="26" t="n"/>
      <c r="K30" s="26" t="n"/>
    </row>
    <row r="31">
      <c r="B31" s="26" t="n"/>
      <c r="C31" s="11" t="n"/>
      <c r="D31" s="11" t="n"/>
      <c r="E31" s="19">
        <f>IF(B31="","",IF(D31="",N(C31),D31))</f>
        <v/>
      </c>
      <c r="F31" s="19">
        <f>IF(B31="","",SUMIF(Pagos!$C$8:$C$47,B31,Pagos!$D$8:$D$47))</f>
        <v/>
      </c>
      <c r="G31" s="19">
        <f>IF(B31="","",MAX(E31-F31,0))</f>
        <v/>
      </c>
      <c r="H31" s="19">
        <f>IF(OR(B31="",D31=""),"",D31-N(C31))</f>
        <v/>
      </c>
      <c r="I31" s="27">
        <f>IF(B31="","",IF(D31="","Sin contratar",IF(G31&lt;=0,"Pagado",IF(F31&gt;0,"Parcial","Pendiente"))))</f>
        <v/>
      </c>
      <c r="J31" s="26" t="n"/>
      <c r="K31" s="26" t="n"/>
    </row>
    <row r="32">
      <c r="B32" s="26" t="n"/>
      <c r="C32" s="11" t="n"/>
      <c r="D32" s="11" t="n"/>
      <c r="E32" s="19">
        <f>IF(B32="","",IF(D32="",N(C32),D32))</f>
        <v/>
      </c>
      <c r="F32" s="19">
        <f>IF(B32="","",SUMIF(Pagos!$C$8:$C$47,B32,Pagos!$D$8:$D$47))</f>
        <v/>
      </c>
      <c r="G32" s="19">
        <f>IF(B32="","",MAX(E32-F32,0))</f>
        <v/>
      </c>
      <c r="H32" s="19">
        <f>IF(OR(B32="",D32=""),"",D32-N(C32))</f>
        <v/>
      </c>
      <c r="I32" s="27">
        <f>IF(B32="","",IF(D32="","Sin contratar",IF(G32&lt;=0,"Pagado",IF(F32&gt;0,"Parcial","Pendiente"))))</f>
        <v/>
      </c>
      <c r="J32" s="26" t="n"/>
      <c r="K32" s="26" t="n"/>
    </row>
    <row r="33">
      <c r="B33" s="26" t="n"/>
      <c r="C33" s="11" t="n"/>
      <c r="D33" s="11" t="n"/>
      <c r="E33" s="19">
        <f>IF(B33="","",IF(D33="",N(C33),D33))</f>
        <v/>
      </c>
      <c r="F33" s="19">
        <f>IF(B33="","",SUMIF(Pagos!$C$8:$C$47,B33,Pagos!$D$8:$D$47))</f>
        <v/>
      </c>
      <c r="G33" s="19">
        <f>IF(B33="","",MAX(E33-F33,0))</f>
        <v/>
      </c>
      <c r="H33" s="19">
        <f>IF(OR(B33="",D33=""),"",D33-N(C33))</f>
        <v/>
      </c>
      <c r="I33" s="27">
        <f>IF(B33="","",IF(D33="","Sin contratar",IF(G33&lt;=0,"Pagado",IF(F33&gt;0,"Parcial","Pendiente"))))</f>
        <v/>
      </c>
      <c r="J33" s="26" t="n"/>
      <c r="K33" s="26" t="n"/>
    </row>
    <row r="34">
      <c r="B34" s="26" t="n"/>
      <c r="C34" s="11" t="n"/>
      <c r="D34" s="11" t="n"/>
      <c r="E34" s="19">
        <f>IF(B34="","",IF(D34="",N(C34),D34))</f>
        <v/>
      </c>
      <c r="F34" s="19">
        <f>IF(B34="","",SUMIF(Pagos!$C$8:$C$47,B34,Pagos!$D$8:$D$47))</f>
        <v/>
      </c>
      <c r="G34" s="19">
        <f>IF(B34="","",MAX(E34-F34,0))</f>
        <v/>
      </c>
      <c r="H34" s="19">
        <f>IF(OR(B34="",D34=""),"",D34-N(C34))</f>
        <v/>
      </c>
      <c r="I34" s="27">
        <f>IF(B34="","",IF(D34="","Sin contratar",IF(G34&lt;=0,"Pagado",IF(F34&gt;0,"Parcial","Pendiente"))))</f>
        <v/>
      </c>
      <c r="J34" s="26" t="n"/>
      <c r="K34" s="26" t="n"/>
    </row>
    <row r="35">
      <c r="B35" s="26" t="n"/>
      <c r="C35" s="11" t="n"/>
      <c r="D35" s="11" t="n"/>
      <c r="E35" s="19">
        <f>IF(B35="","",IF(D35="",N(C35),D35))</f>
        <v/>
      </c>
      <c r="F35" s="19">
        <f>IF(B35="","",SUMIF(Pagos!$C$8:$C$47,B35,Pagos!$D$8:$D$47))</f>
        <v/>
      </c>
      <c r="G35" s="19">
        <f>IF(B35="","",MAX(E35-F35,0))</f>
        <v/>
      </c>
      <c r="H35" s="19">
        <f>IF(OR(B35="",D35=""),"",D35-N(C35))</f>
        <v/>
      </c>
      <c r="I35" s="27">
        <f>IF(B35="","",IF(D35="","Sin contratar",IF(G35&lt;=0,"Pagado",IF(F35&gt;0,"Parcial","Pendiente"))))</f>
        <v/>
      </c>
      <c r="J35" s="26" t="n"/>
      <c r="K35" s="26" t="n"/>
    </row>
    <row r="36">
      <c r="B36" s="26" t="n"/>
      <c r="C36" s="11" t="n"/>
      <c r="D36" s="11" t="n"/>
      <c r="E36" s="19">
        <f>IF(B36="","",IF(D36="",N(C36),D36))</f>
        <v/>
      </c>
      <c r="F36" s="19">
        <f>IF(B36="","",SUMIF(Pagos!$C$8:$C$47,B36,Pagos!$D$8:$D$47))</f>
        <v/>
      </c>
      <c r="G36" s="19">
        <f>IF(B36="","",MAX(E36-F36,0))</f>
        <v/>
      </c>
      <c r="H36" s="19">
        <f>IF(OR(B36="",D36=""),"",D36-N(C36))</f>
        <v/>
      </c>
      <c r="I36" s="27">
        <f>IF(B36="","",IF(D36="","Sin contratar",IF(G36&lt;=0,"Pagado",IF(F36&gt;0,"Parcial","Pendiente"))))</f>
        <v/>
      </c>
      <c r="J36" s="26" t="n"/>
      <c r="K36" s="26" t="n"/>
    </row>
    <row r="37">
      <c r="B37" s="26" t="n"/>
      <c r="C37" s="11" t="n"/>
      <c r="D37" s="11" t="n"/>
      <c r="E37" s="19">
        <f>IF(B37="","",IF(D37="",N(C37),D37))</f>
        <v/>
      </c>
      <c r="F37" s="19">
        <f>IF(B37="","",SUMIF(Pagos!$C$8:$C$47,B37,Pagos!$D$8:$D$47))</f>
        <v/>
      </c>
      <c r="G37" s="19">
        <f>IF(B37="","",MAX(E37-F37,0))</f>
        <v/>
      </c>
      <c r="H37" s="19">
        <f>IF(OR(B37="",D37=""),"",D37-N(C37))</f>
        <v/>
      </c>
      <c r="I37" s="27">
        <f>IF(B37="","",IF(D37="","Sin contratar",IF(G37&lt;=0,"Pagado",IF(F37&gt;0,"Parcial","Pendiente"))))</f>
        <v/>
      </c>
      <c r="J37" s="26" t="n"/>
      <c r="K37" s="26" t="n"/>
    </row>
    <row r="38">
      <c r="B38" s="26" t="n"/>
      <c r="C38" s="11" t="n"/>
      <c r="D38" s="11" t="n"/>
      <c r="E38" s="19">
        <f>IF(B38="","",IF(D38="",N(C38),D38))</f>
        <v/>
      </c>
      <c r="F38" s="19">
        <f>IF(B38="","",SUMIF(Pagos!$C$8:$C$47,B38,Pagos!$D$8:$D$47))</f>
        <v/>
      </c>
      <c r="G38" s="19">
        <f>IF(B38="","",MAX(E38-F38,0))</f>
        <v/>
      </c>
      <c r="H38" s="19">
        <f>IF(OR(B38="",D38=""),"",D38-N(C38))</f>
        <v/>
      </c>
      <c r="I38" s="27">
        <f>IF(B38="","",IF(D38="","Sin contratar",IF(G38&lt;=0,"Pagado",IF(F38&gt;0,"Parcial","Pendiente"))))</f>
        <v/>
      </c>
      <c r="J38" s="26" t="n"/>
      <c r="K38" s="26" t="n"/>
    </row>
    <row r="39">
      <c r="B39" s="26" t="n"/>
      <c r="C39" s="11" t="n"/>
      <c r="D39" s="11" t="n"/>
      <c r="E39" s="19">
        <f>IF(B39="","",IF(D39="",N(C39),D39))</f>
        <v/>
      </c>
      <c r="F39" s="19">
        <f>IF(B39="","",SUMIF(Pagos!$C$8:$C$47,B39,Pagos!$D$8:$D$47))</f>
        <v/>
      </c>
      <c r="G39" s="19">
        <f>IF(B39="","",MAX(E39-F39,0))</f>
        <v/>
      </c>
      <c r="H39" s="19">
        <f>IF(OR(B39="",D39=""),"",D39-N(C39))</f>
        <v/>
      </c>
      <c r="I39" s="27">
        <f>IF(B39="","",IF(D39="","Sin contratar",IF(G39&lt;=0,"Pagado",IF(F39&gt;0,"Parcial","Pendiente"))))</f>
        <v/>
      </c>
      <c r="J39" s="26" t="n"/>
      <c r="K39" s="26" t="n"/>
    </row>
    <row r="40">
      <c r="B40" s="26" t="n"/>
      <c r="C40" s="11" t="n"/>
      <c r="D40" s="11" t="n"/>
      <c r="E40" s="19">
        <f>IF(B40="","",IF(D40="",N(C40),D40))</f>
        <v/>
      </c>
      <c r="F40" s="19">
        <f>IF(B40="","",SUMIF(Pagos!$C$8:$C$47,B40,Pagos!$D$8:$D$47))</f>
        <v/>
      </c>
      <c r="G40" s="19">
        <f>IF(B40="","",MAX(E40-F40,0))</f>
        <v/>
      </c>
      <c r="H40" s="19">
        <f>IF(OR(B40="",D40=""),"",D40-N(C40))</f>
        <v/>
      </c>
      <c r="I40" s="27">
        <f>IF(B40="","",IF(D40="","Sin contratar",IF(G40&lt;=0,"Pagado",IF(F40&gt;0,"Parcial","Pendiente"))))</f>
        <v/>
      </c>
      <c r="J40" s="26" t="n"/>
      <c r="K40" s="26" t="n"/>
    </row>
    <row r="41">
      <c r="B41" s="26" t="n"/>
      <c r="C41" s="11" t="n"/>
      <c r="D41" s="11" t="n"/>
      <c r="E41" s="19">
        <f>IF(B41="","",IF(D41="",N(C41),D41))</f>
        <v/>
      </c>
      <c r="F41" s="19">
        <f>IF(B41="","",SUMIF(Pagos!$C$8:$C$47,B41,Pagos!$D$8:$D$47))</f>
        <v/>
      </c>
      <c r="G41" s="19">
        <f>IF(B41="","",MAX(E41-F41,0))</f>
        <v/>
      </c>
      <c r="H41" s="19">
        <f>IF(OR(B41="",D41=""),"",D41-N(C41))</f>
        <v/>
      </c>
      <c r="I41" s="27">
        <f>IF(B41="","",IF(D41="","Sin contratar",IF(G41&lt;=0,"Pagado",IF(F41&gt;0,"Parcial","Pendiente"))))</f>
        <v/>
      </c>
      <c r="J41" s="26" t="n"/>
      <c r="K41" s="26" t="n"/>
    </row>
    <row r="42">
      <c r="B42" s="26" t="n"/>
      <c r="C42" s="11" t="n"/>
      <c r="D42" s="11" t="n"/>
      <c r="E42" s="19">
        <f>IF(B42="","",IF(D42="",N(C42),D42))</f>
        <v/>
      </c>
      <c r="F42" s="19">
        <f>IF(B42="","",SUMIF(Pagos!$C$8:$C$47,B42,Pagos!$D$8:$D$47))</f>
        <v/>
      </c>
      <c r="G42" s="19">
        <f>IF(B42="","",MAX(E42-F42,0))</f>
        <v/>
      </c>
      <c r="H42" s="19">
        <f>IF(OR(B42="",D42=""),"",D42-N(C42))</f>
        <v/>
      </c>
      <c r="I42" s="27">
        <f>IF(B42="","",IF(D42="","Sin contratar",IF(G42&lt;=0,"Pagado",IF(F42&gt;0,"Parcial","Pendiente"))))</f>
        <v/>
      </c>
      <c r="J42" s="26" t="n"/>
      <c r="K42" s="26" t="n"/>
    </row>
    <row r="43">
      <c r="B43" s="26" t="n"/>
      <c r="C43" s="11" t="n"/>
      <c r="D43" s="11" t="n"/>
      <c r="E43" s="19">
        <f>IF(B43="","",IF(D43="",N(C43),D43))</f>
        <v/>
      </c>
      <c r="F43" s="19">
        <f>IF(B43="","",SUMIF(Pagos!$C$8:$C$47,B43,Pagos!$D$8:$D$47))</f>
        <v/>
      </c>
      <c r="G43" s="19">
        <f>IF(B43="","",MAX(E43-F43,0))</f>
        <v/>
      </c>
      <c r="H43" s="19">
        <f>IF(OR(B43="",D43=""),"",D43-N(C43))</f>
        <v/>
      </c>
      <c r="I43" s="27">
        <f>IF(B43="","",IF(D43="","Sin contratar",IF(G43&lt;=0,"Pagado",IF(F43&gt;0,"Parcial","Pendiente"))))</f>
        <v/>
      </c>
      <c r="J43" s="26" t="n"/>
      <c r="K43" s="26" t="n"/>
    </row>
    <row r="44">
      <c r="B44" s="26" t="n"/>
      <c r="C44" s="11" t="n"/>
      <c r="D44" s="11" t="n"/>
      <c r="E44" s="19">
        <f>IF(B44="","",IF(D44="",N(C44),D44))</f>
        <v/>
      </c>
      <c r="F44" s="19">
        <f>IF(B44="","",SUMIF(Pagos!$C$8:$C$47,B44,Pagos!$D$8:$D$47))</f>
        <v/>
      </c>
      <c r="G44" s="19">
        <f>IF(B44="","",MAX(E44-F44,0))</f>
        <v/>
      </c>
      <c r="H44" s="19">
        <f>IF(OR(B44="",D44=""),"",D44-N(C44))</f>
        <v/>
      </c>
      <c r="I44" s="27">
        <f>IF(B44="","",IF(D44="","Sin contratar",IF(G44&lt;=0,"Pagado",IF(F44&gt;0,"Parcial","Pendiente"))))</f>
        <v/>
      </c>
      <c r="J44" s="26" t="n"/>
      <c r="K44" s="26" t="n"/>
    </row>
    <row r="45">
      <c r="B45" s="26" t="n"/>
      <c r="C45" s="11" t="n"/>
      <c r="D45" s="11" t="n"/>
      <c r="E45" s="19">
        <f>IF(B45="","",IF(D45="",N(C45),D45))</f>
        <v/>
      </c>
      <c r="F45" s="19">
        <f>IF(B45="","",SUMIF(Pagos!$C$8:$C$47,B45,Pagos!$D$8:$D$47))</f>
        <v/>
      </c>
      <c r="G45" s="19">
        <f>IF(B45="","",MAX(E45-F45,0))</f>
        <v/>
      </c>
      <c r="H45" s="19">
        <f>IF(OR(B45="",D45=""),"",D45-N(C45))</f>
        <v/>
      </c>
      <c r="I45" s="27">
        <f>IF(B45="","",IF(D45="","Sin contratar",IF(G45&lt;=0,"Pagado",IF(F45&gt;0,"Parcial","Pendiente"))))</f>
        <v/>
      </c>
      <c r="J45" s="26" t="n"/>
      <c r="K45" s="26" t="n"/>
    </row>
    <row r="46">
      <c r="B46" s="26" t="n"/>
      <c r="C46" s="11" t="n"/>
      <c r="D46" s="11" t="n"/>
      <c r="E46" s="19">
        <f>IF(B46="","",IF(D46="",N(C46),D46))</f>
        <v/>
      </c>
      <c r="F46" s="19">
        <f>IF(B46="","",SUMIF(Pagos!$C$8:$C$47,B46,Pagos!$D$8:$D$47))</f>
        <v/>
      </c>
      <c r="G46" s="19">
        <f>IF(B46="","",MAX(E46-F46,0))</f>
        <v/>
      </c>
      <c r="H46" s="19">
        <f>IF(OR(B46="",D46=""),"",D46-N(C46))</f>
        <v/>
      </c>
      <c r="I46" s="27">
        <f>IF(B46="","",IF(D46="","Sin contratar",IF(G46&lt;=0,"Pagado",IF(F46&gt;0,"Parcial","Pendiente"))))</f>
        <v/>
      </c>
      <c r="J46" s="26" t="n"/>
      <c r="K46" s="26" t="n"/>
    </row>
    <row r="47">
      <c r="B47" s="26" t="n"/>
      <c r="C47" s="11" t="n"/>
      <c r="D47" s="11" t="n"/>
      <c r="E47" s="19">
        <f>IF(B47="","",IF(D47="",N(C47),D47))</f>
        <v/>
      </c>
      <c r="F47" s="19">
        <f>IF(B47="","",SUMIF(Pagos!$C$8:$C$47,B47,Pagos!$D$8:$D$47))</f>
        <v/>
      </c>
      <c r="G47" s="19">
        <f>IF(B47="","",MAX(E47-F47,0))</f>
        <v/>
      </c>
      <c r="H47" s="19">
        <f>IF(OR(B47="",D47=""),"",D47-N(C47))</f>
        <v/>
      </c>
      <c r="I47" s="27">
        <f>IF(B47="","",IF(D47="","Sin contratar",IF(G47&lt;=0,"Pagado",IF(F47&gt;0,"Parcial","Pendiente"))))</f>
        <v/>
      </c>
      <c r="J47" s="26" t="n"/>
      <c r="K47" s="26" t="n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K3"/>
    <mergeCell ref="B2:K2"/>
  </mergeCells>
  <conditionalFormatting sqref="I8:I47">
    <cfRule type="cellIs" priority="1" operator="equal" dxfId="2">
      <formula>"Pagado"</formula>
    </cfRule>
    <cfRule type="cellIs" priority="2" operator="equal" dxfId="1">
      <formula>"Parcial"</formula>
    </cfRule>
    <cfRule type="cellIs" priority="3" operator="equal" dxfId="0">
      <formula>"Pendiente"</formula>
    </cfRule>
    <cfRule type="cellIs" priority="4" operator="equal" dxfId="3">
      <formula>"Sin contratar"</formula>
    </cfRule>
  </conditionalFormatting>
  <conditionalFormatting sqref="H8:H47">
    <cfRule type="expression" priority="5" dxfId="0">
      <formula>AND(ISNUMBER(H8),H8&gt;0)</formula>
    </cfRule>
    <cfRule type="expression" priority="6" dxfId="2">
      <formula>AND(ISNUMBER(H8),H8&lt;0)</formula>
    </cfRule>
  </conditionalFormatting>
  <dataValidations count="1">
    <dataValidation sqref="J8:J47" showDropDown="0" showInputMessage="0" showErrorMessage="0" allowBlank="1" type="list">
      <formula1>=Listas!$A$2:$A$9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F4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" customWidth="1" min="1" max="1"/>
    <col width="13" customWidth="1" min="2" max="2"/>
    <col width="36" customWidth="1" min="3" max="3"/>
    <col width="14" customWidth="1" min="4" max="4"/>
    <col width="16" customWidth="1" min="5" max="5"/>
    <col width="14" customWidth="1" min="6" max="6"/>
  </cols>
  <sheetData>
    <row r="2" ht="34" customHeight="1">
      <c r="B2" s="1" t="inlineStr">
        <is>
          <t>Registro de pagos</t>
        </is>
      </c>
      <c r="C2" s="2" t="n"/>
      <c r="D2" s="2" t="n"/>
      <c r="E2" s="2" t="n"/>
      <c r="F2" s="2" t="n"/>
    </row>
    <row r="3">
      <c r="B3" s="3" t="inlineStr">
        <is>
          <t>Cada pago (señales, anticipos, liquidaciones) se asigna a un concepto de la hoja Partidas.</t>
        </is>
      </c>
    </row>
    <row r="5">
      <c r="B5" s="25" t="inlineStr">
        <is>
          <t>TOTAL PAGADO</t>
        </is>
      </c>
      <c r="D5" s="22">
        <f>SUM(D8:D47)</f>
        <v/>
      </c>
      <c r="E5" s="28" t="inlineStr">
        <is>
          <t>Nº de pagos</t>
        </is>
      </c>
      <c r="F5" s="29">
        <f>COUNT(D8:D47)</f>
        <v/>
      </c>
    </row>
    <row r="7" ht="28" customHeight="1">
      <c r="B7" s="17" t="inlineStr">
        <is>
          <t>Fecha</t>
        </is>
      </c>
      <c r="C7" s="17" t="inlineStr">
        <is>
          <t>Concepto</t>
        </is>
      </c>
      <c r="D7" s="17" t="inlineStr">
        <is>
          <t>Importe</t>
        </is>
      </c>
      <c r="E7" s="17" t="inlineStr">
        <is>
          <t>Forma de pago</t>
        </is>
      </c>
      <c r="F7" s="17" t="inlineStr">
        <is>
          <t>Control</t>
        </is>
      </c>
    </row>
    <row r="8">
      <c r="B8" s="6" t="n">
        <v>46254</v>
      </c>
      <c r="C8" s="26" t="inlineStr">
        <is>
          <t>Menú adultos (40 comensales)</t>
        </is>
      </c>
      <c r="D8" s="11" t="n">
        <v>500</v>
      </c>
      <c r="E8" s="30" t="inlineStr">
        <is>
          <t>Transferencia</t>
        </is>
      </c>
      <c r="F8" s="27">
        <f>IF(C8="","",IF(COUNTIF(Partidas!$B$8:$B$47,C8)=0,"Revisar","OK"))</f>
        <v/>
      </c>
    </row>
    <row r="9">
      <c r="B9" s="6" t="n">
        <v>46254</v>
      </c>
      <c r="C9" s="26" t="inlineStr">
        <is>
          <t>Menú infantil (8 niños)</t>
        </is>
      </c>
      <c r="D9" s="11" t="n">
        <v>160</v>
      </c>
      <c r="E9" s="30" t="inlineStr">
        <is>
          <t>Transferencia</t>
        </is>
      </c>
      <c r="F9" s="27">
        <f>IF(C9="","",IF(COUNTIF(Partidas!$B$8:$B$47,C9)=0,"Revisar","OK"))</f>
        <v/>
      </c>
    </row>
    <row r="10">
      <c r="B10" s="6" t="n">
        <v>46262</v>
      </c>
      <c r="C10" s="26" t="inlineStr">
        <is>
          <t>Fotógrafo (ceremonia y celebración)</t>
        </is>
      </c>
      <c r="D10" s="11" t="n">
        <v>100</v>
      </c>
      <c r="E10" s="30" t="inlineStr">
        <is>
          <t>Bizum</t>
        </is>
      </c>
      <c r="F10" s="27">
        <f>IF(C10="","",IF(COUNTIF(Partidas!$B$8:$B$47,C10)=0,"Revisar","OK"))</f>
        <v/>
      </c>
    </row>
    <row r="11">
      <c r="B11" s="6" t="n">
        <v>46270</v>
      </c>
      <c r="C11" s="26" t="inlineStr">
        <is>
          <t>Donativo parroquia</t>
        </is>
      </c>
      <c r="D11" s="11" t="n">
        <v>60</v>
      </c>
      <c r="E11" s="30" t="inlineStr">
        <is>
          <t>Efectivo</t>
        </is>
      </c>
      <c r="F11" s="27">
        <f>IF(C11="","",IF(COUNTIF(Partidas!$B$8:$B$47,C11)=0,"Revisar","OK"))</f>
        <v/>
      </c>
    </row>
    <row r="12">
      <c r="B12" s="6" t="n">
        <v>46275</v>
      </c>
      <c r="C12" s="26" t="inlineStr">
        <is>
          <t>Invitaciones impresas</t>
        </is>
      </c>
      <c r="D12" s="11" t="n">
        <v>40</v>
      </c>
      <c r="E12" s="30" t="inlineStr">
        <is>
          <t>Tarjeta</t>
        </is>
      </c>
      <c r="F12" s="27">
        <f>IF(C12="","",IF(COUNTIF(Partidas!$B$8:$B$47,C12)=0,"Revisar","OK"))</f>
        <v/>
      </c>
    </row>
    <row r="13">
      <c r="B13" s="6" t="n">
        <v>46279</v>
      </c>
      <c r="C13" s="26" t="inlineStr">
        <is>
          <t>Ropa del bebé (faldón y zapatitos)</t>
        </is>
      </c>
      <c r="D13" s="11" t="n">
        <v>98</v>
      </c>
      <c r="E13" s="30" t="inlineStr">
        <is>
          <t>Tarjeta</t>
        </is>
      </c>
      <c r="F13" s="27">
        <f>IF(C13="","",IF(COUNTIF(Partidas!$B$8:$B$47,C13)=0,"Revisar","OK"))</f>
        <v/>
      </c>
    </row>
    <row r="14">
      <c r="B14" s="6" t="n">
        <v>46286</v>
      </c>
      <c r="C14" s="26" t="inlineStr">
        <is>
          <t>Photocall y globos</t>
        </is>
      </c>
      <c r="D14" s="11" t="n">
        <v>90</v>
      </c>
      <c r="E14" s="30" t="inlineStr">
        <is>
          <t>Bizum</t>
        </is>
      </c>
      <c r="F14" s="27">
        <f>IF(C14="","",IF(COUNTIF(Partidas!$B$8:$B$47,C14)=0,"Revisar","OK"))</f>
        <v/>
      </c>
    </row>
    <row r="15">
      <c r="B15" s="6" t="n">
        <v>46290</v>
      </c>
      <c r="C15" s="26" t="inlineStr">
        <is>
          <t>Recordatorios para invitados</t>
        </is>
      </c>
      <c r="D15" s="11" t="n">
        <v>126</v>
      </c>
      <c r="E15" s="30" t="inlineStr">
        <is>
          <t>Tarjeta</t>
        </is>
      </c>
      <c r="F15" s="27">
        <f>IF(C15="","",IF(COUNTIF(Partidas!$B$8:$B$47,C15)=0,"Revisar","OK"))</f>
        <v/>
      </c>
    </row>
    <row r="16">
      <c r="B16" s="6" t="n">
        <v>46296</v>
      </c>
      <c r="C16" s="26" t="inlineStr">
        <is>
          <t>Flores de la iglesia</t>
        </is>
      </c>
      <c r="D16" s="11" t="n">
        <v>40</v>
      </c>
      <c r="E16" s="30" t="inlineStr">
        <is>
          <t>Efectivo</t>
        </is>
      </c>
      <c r="F16" s="27">
        <f>IF(C16="","",IF(COUNTIF(Partidas!$B$8:$B$47,C16)=0,"Revisar","OK"))</f>
        <v/>
      </c>
    </row>
    <row r="17">
      <c r="B17" s="6" t="n">
        <v>46296</v>
      </c>
      <c r="C17" s="26" t="inlineStr">
        <is>
          <t>Tarta del bautizo</t>
        </is>
      </c>
      <c r="D17" s="11" t="n">
        <v>55</v>
      </c>
      <c r="E17" s="30" t="inlineStr">
        <is>
          <t>Bizum</t>
        </is>
      </c>
      <c r="F17" s="27">
        <f>IF(C17="","",IF(COUNTIF(Partidas!$B$8:$B$47,C17)=0,"Revisar","OK"))</f>
        <v/>
      </c>
    </row>
    <row r="18">
      <c r="B18" s="6" t="n">
        <v>46297</v>
      </c>
      <c r="C18" s="26" t="inlineStr">
        <is>
          <t>Menú adultos (40 comensales)</t>
        </is>
      </c>
      <c r="D18" s="11" t="n">
        <v>600</v>
      </c>
      <c r="E18" s="30" t="inlineStr">
        <is>
          <t>Transferencia</t>
        </is>
      </c>
      <c r="F18" s="27">
        <f>IF(C18="","",IF(COUNTIF(Partidas!$B$8:$B$47,C18)=0,"Revisar","OK"))</f>
        <v/>
      </c>
    </row>
    <row r="19">
      <c r="B19" s="6" t="n"/>
      <c r="C19" s="26" t="n"/>
      <c r="D19" s="11" t="n"/>
      <c r="E19" s="30" t="n"/>
      <c r="F19" s="27">
        <f>IF(C19="","",IF(COUNTIF(Partidas!$B$8:$B$47,C19)=0,"Revisar","OK"))</f>
        <v/>
      </c>
    </row>
    <row r="20">
      <c r="B20" s="6" t="n"/>
      <c r="C20" s="26" t="n"/>
      <c r="D20" s="11" t="n"/>
      <c r="E20" s="30" t="n"/>
      <c r="F20" s="27">
        <f>IF(C20="","",IF(COUNTIF(Partidas!$B$8:$B$47,C20)=0,"Revisar","OK"))</f>
        <v/>
      </c>
    </row>
    <row r="21">
      <c r="B21" s="6" t="n"/>
      <c r="C21" s="26" t="n"/>
      <c r="D21" s="11" t="n"/>
      <c r="E21" s="30" t="n"/>
      <c r="F21" s="27">
        <f>IF(C21="","",IF(COUNTIF(Partidas!$B$8:$B$47,C21)=0,"Revisar","OK"))</f>
        <v/>
      </c>
    </row>
    <row r="22">
      <c r="B22" s="6" t="n"/>
      <c r="C22" s="26" t="n"/>
      <c r="D22" s="11" t="n"/>
      <c r="E22" s="30" t="n"/>
      <c r="F22" s="27">
        <f>IF(C22="","",IF(COUNTIF(Partidas!$B$8:$B$47,C22)=0,"Revisar","OK"))</f>
        <v/>
      </c>
    </row>
    <row r="23">
      <c r="B23" s="6" t="n"/>
      <c r="C23" s="26" t="n"/>
      <c r="D23" s="11" t="n"/>
      <c r="E23" s="30" t="n"/>
      <c r="F23" s="27">
        <f>IF(C23="","",IF(COUNTIF(Partidas!$B$8:$B$47,C23)=0,"Revisar","OK"))</f>
        <v/>
      </c>
    </row>
    <row r="24">
      <c r="B24" s="6" t="n"/>
      <c r="C24" s="26" t="n"/>
      <c r="D24" s="11" t="n"/>
      <c r="E24" s="30" t="n"/>
      <c r="F24" s="27">
        <f>IF(C24="","",IF(COUNTIF(Partidas!$B$8:$B$47,C24)=0,"Revisar","OK"))</f>
        <v/>
      </c>
    </row>
    <row r="25">
      <c r="B25" s="6" t="n"/>
      <c r="C25" s="26" t="n"/>
      <c r="D25" s="11" t="n"/>
      <c r="E25" s="30" t="n"/>
      <c r="F25" s="27">
        <f>IF(C25="","",IF(COUNTIF(Partidas!$B$8:$B$47,C25)=0,"Revisar","OK"))</f>
        <v/>
      </c>
    </row>
    <row r="26">
      <c r="B26" s="6" t="n"/>
      <c r="C26" s="26" t="n"/>
      <c r="D26" s="11" t="n"/>
      <c r="E26" s="30" t="n"/>
      <c r="F26" s="27">
        <f>IF(C26="","",IF(COUNTIF(Partidas!$B$8:$B$47,C26)=0,"Revisar","OK"))</f>
        <v/>
      </c>
    </row>
    <row r="27">
      <c r="B27" s="6" t="n"/>
      <c r="C27" s="26" t="n"/>
      <c r="D27" s="11" t="n"/>
      <c r="E27" s="30" t="n"/>
      <c r="F27" s="27">
        <f>IF(C27="","",IF(COUNTIF(Partidas!$B$8:$B$47,C27)=0,"Revisar","OK"))</f>
        <v/>
      </c>
    </row>
    <row r="28">
      <c r="B28" s="6" t="n"/>
      <c r="C28" s="26" t="n"/>
      <c r="D28" s="11" t="n"/>
      <c r="E28" s="30" t="n"/>
      <c r="F28" s="27">
        <f>IF(C28="","",IF(COUNTIF(Partidas!$B$8:$B$47,C28)=0,"Revisar","OK"))</f>
        <v/>
      </c>
    </row>
    <row r="29">
      <c r="B29" s="6" t="n"/>
      <c r="C29" s="26" t="n"/>
      <c r="D29" s="11" t="n"/>
      <c r="E29" s="30" t="n"/>
      <c r="F29" s="27">
        <f>IF(C29="","",IF(COUNTIF(Partidas!$B$8:$B$47,C29)=0,"Revisar","OK"))</f>
        <v/>
      </c>
    </row>
    <row r="30">
      <c r="B30" s="6" t="n"/>
      <c r="C30" s="26" t="n"/>
      <c r="D30" s="11" t="n"/>
      <c r="E30" s="30" t="n"/>
      <c r="F30" s="27">
        <f>IF(C30="","",IF(COUNTIF(Partidas!$B$8:$B$47,C30)=0,"Revisar","OK"))</f>
        <v/>
      </c>
    </row>
    <row r="31">
      <c r="B31" s="6" t="n"/>
      <c r="C31" s="26" t="n"/>
      <c r="D31" s="11" t="n"/>
      <c r="E31" s="30" t="n"/>
      <c r="F31" s="27">
        <f>IF(C31="","",IF(COUNTIF(Partidas!$B$8:$B$47,C31)=0,"Revisar","OK"))</f>
        <v/>
      </c>
    </row>
    <row r="32">
      <c r="B32" s="6" t="n"/>
      <c r="C32" s="26" t="n"/>
      <c r="D32" s="11" t="n"/>
      <c r="E32" s="30" t="n"/>
      <c r="F32" s="27">
        <f>IF(C32="","",IF(COUNTIF(Partidas!$B$8:$B$47,C32)=0,"Revisar","OK"))</f>
        <v/>
      </c>
    </row>
    <row r="33">
      <c r="B33" s="6" t="n"/>
      <c r="C33" s="26" t="n"/>
      <c r="D33" s="11" t="n"/>
      <c r="E33" s="30" t="n"/>
      <c r="F33" s="27">
        <f>IF(C33="","",IF(COUNTIF(Partidas!$B$8:$B$47,C33)=0,"Revisar","OK"))</f>
        <v/>
      </c>
    </row>
    <row r="34">
      <c r="B34" s="6" t="n"/>
      <c r="C34" s="26" t="n"/>
      <c r="D34" s="11" t="n"/>
      <c r="E34" s="30" t="n"/>
      <c r="F34" s="27">
        <f>IF(C34="","",IF(COUNTIF(Partidas!$B$8:$B$47,C34)=0,"Revisar","OK"))</f>
        <v/>
      </c>
    </row>
    <row r="35">
      <c r="B35" s="6" t="n"/>
      <c r="C35" s="26" t="n"/>
      <c r="D35" s="11" t="n"/>
      <c r="E35" s="30" t="n"/>
      <c r="F35" s="27">
        <f>IF(C35="","",IF(COUNTIF(Partidas!$B$8:$B$47,C35)=0,"Revisar","OK"))</f>
        <v/>
      </c>
    </row>
    <row r="36">
      <c r="B36" s="6" t="n"/>
      <c r="C36" s="26" t="n"/>
      <c r="D36" s="11" t="n"/>
      <c r="E36" s="30" t="n"/>
      <c r="F36" s="27">
        <f>IF(C36="","",IF(COUNTIF(Partidas!$B$8:$B$47,C36)=0,"Revisar","OK"))</f>
        <v/>
      </c>
    </row>
    <row r="37">
      <c r="B37" s="6" t="n"/>
      <c r="C37" s="26" t="n"/>
      <c r="D37" s="11" t="n"/>
      <c r="E37" s="30" t="n"/>
      <c r="F37" s="27">
        <f>IF(C37="","",IF(COUNTIF(Partidas!$B$8:$B$47,C37)=0,"Revisar","OK"))</f>
        <v/>
      </c>
    </row>
    <row r="38">
      <c r="B38" s="6" t="n"/>
      <c r="C38" s="26" t="n"/>
      <c r="D38" s="11" t="n"/>
      <c r="E38" s="30" t="n"/>
      <c r="F38" s="27">
        <f>IF(C38="","",IF(COUNTIF(Partidas!$B$8:$B$47,C38)=0,"Revisar","OK"))</f>
        <v/>
      </c>
    </row>
    <row r="39">
      <c r="B39" s="6" t="n"/>
      <c r="C39" s="26" t="n"/>
      <c r="D39" s="11" t="n"/>
      <c r="E39" s="30" t="n"/>
      <c r="F39" s="27">
        <f>IF(C39="","",IF(COUNTIF(Partidas!$B$8:$B$47,C39)=0,"Revisar","OK"))</f>
        <v/>
      </c>
    </row>
    <row r="40">
      <c r="B40" s="6" t="n"/>
      <c r="C40" s="26" t="n"/>
      <c r="D40" s="11" t="n"/>
      <c r="E40" s="30" t="n"/>
      <c r="F40" s="27">
        <f>IF(C40="","",IF(COUNTIF(Partidas!$B$8:$B$47,C40)=0,"Revisar","OK"))</f>
        <v/>
      </c>
    </row>
    <row r="41">
      <c r="B41" s="6" t="n"/>
      <c r="C41" s="26" t="n"/>
      <c r="D41" s="11" t="n"/>
      <c r="E41" s="30" t="n"/>
      <c r="F41" s="27">
        <f>IF(C41="","",IF(COUNTIF(Partidas!$B$8:$B$47,C41)=0,"Revisar","OK"))</f>
        <v/>
      </c>
    </row>
    <row r="42">
      <c r="B42" s="6" t="n"/>
      <c r="C42" s="26" t="n"/>
      <c r="D42" s="11" t="n"/>
      <c r="E42" s="30" t="n"/>
      <c r="F42" s="27">
        <f>IF(C42="","",IF(COUNTIF(Partidas!$B$8:$B$47,C42)=0,"Revisar","OK"))</f>
        <v/>
      </c>
    </row>
    <row r="43">
      <c r="B43" s="6" t="n"/>
      <c r="C43" s="26" t="n"/>
      <c r="D43" s="11" t="n"/>
      <c r="E43" s="30" t="n"/>
      <c r="F43" s="27">
        <f>IF(C43="","",IF(COUNTIF(Partidas!$B$8:$B$47,C43)=0,"Revisar","OK"))</f>
        <v/>
      </c>
    </row>
    <row r="44">
      <c r="B44" s="6" t="n"/>
      <c r="C44" s="26" t="n"/>
      <c r="D44" s="11" t="n"/>
      <c r="E44" s="30" t="n"/>
      <c r="F44" s="27">
        <f>IF(C44="","",IF(COUNTIF(Partidas!$B$8:$B$47,C44)=0,"Revisar","OK"))</f>
        <v/>
      </c>
    </row>
    <row r="45">
      <c r="B45" s="6" t="n"/>
      <c r="C45" s="26" t="n"/>
      <c r="D45" s="11" t="n"/>
      <c r="E45" s="30" t="n"/>
      <c r="F45" s="27">
        <f>IF(C45="","",IF(COUNTIF(Partidas!$B$8:$B$47,C45)=0,"Revisar","OK"))</f>
        <v/>
      </c>
    </row>
    <row r="46">
      <c r="B46" s="6" t="n"/>
      <c r="C46" s="26" t="n"/>
      <c r="D46" s="11" t="n"/>
      <c r="E46" s="30" t="n"/>
      <c r="F46" s="27">
        <f>IF(C46="","",IF(COUNTIF(Partidas!$B$8:$B$47,C46)=0,"Revisar","OK"))</f>
        <v/>
      </c>
    </row>
    <row r="47">
      <c r="B47" s="6" t="n"/>
      <c r="C47" s="26" t="n"/>
      <c r="D47" s="11" t="n"/>
      <c r="E47" s="30" t="n"/>
      <c r="F47" s="27">
        <f>IF(C47="","",IF(COUNTIF(Partidas!$B$8:$B$47,C47)=0,"Revisar","OK"))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2:F2"/>
    <mergeCell ref="B3:F3"/>
  </mergeCells>
  <conditionalFormatting sqref="F8:F47">
    <cfRule type="cellIs" priority="1" operator="equal" dxfId="0">
      <formula>"Revisar"</formula>
    </cfRule>
    <cfRule type="cellIs" priority="2" operator="equal" dxfId="2">
      <formula>"OK"</formula>
    </cfRule>
  </conditionalFormatting>
  <dataValidations count="2">
    <dataValidation sqref="C8:C47" showDropDown="0" showInputMessage="0" showErrorMessage="0" allowBlank="1" type="list">
      <formula1>=Partidas!$B$8:$B$47</formula1>
    </dataValidation>
    <dataValidation sqref="E8:E47" showDropDown="0" showInputMessage="0" showErrorMessage="0" allowBlank="1" type="list">
      <formula1>"Efectivo,Transferencia,Bizum,Tarjeta"</formula1>
    </dataValidation>
  </dataValidation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el presupuesto de bautizo</t>
        </is>
      </c>
    </row>
    <row r="3">
      <c r="B3" s="3" t="inlineStr">
        <is>
          <t>Plantilla gratuita de Plantillas de Cálculo · plantillasdecalculo.com</t>
        </is>
      </c>
    </row>
    <row r="5">
      <c r="B5" s="4" t="inlineStr">
        <is>
          <t>CÓMO USARLA</t>
        </is>
      </c>
    </row>
    <row r="6" ht="30" customHeight="1">
      <c r="B6" s="31" t="inlineStr">
        <is>
          <t>1.  En Resumen rellena los datos del bautizo: fecha, invitados adultos, invitados niños y presupuesto máximo (celdas crema).</t>
        </is>
      </c>
    </row>
    <row r="7" ht="30" customHeight="1">
      <c r="B7" s="31" t="inlineStr">
        <is>
          <t>2.  En Partidas escribe un concepto por fila, su importe estimado y la categoría (desplegable). Las 40 filas están preparadas.</t>
        </is>
      </c>
    </row>
    <row r="8" ht="30" customHeight="1">
      <c r="B8" s="31" t="inlineStr">
        <is>
          <t>3.  Cuando contrates un servicio, apunta el importe cerrado en "Real (contratado)". Hasta entonces el coste vigente es el estimado.</t>
        </is>
      </c>
    </row>
    <row r="9" ht="30" customHeight="1">
      <c r="B9" s="31" t="inlineStr">
        <is>
          <t>4.  En Pagos registra cada pago o señal con su fecha y elige el concepto en el desplegable; la forma de pago es opcional.</t>
        </is>
      </c>
    </row>
    <row r="10" ht="30" customHeight="1">
      <c r="B10" s="31" t="inlineStr">
        <is>
          <t>5.  Partidas calcula solas las columnas Pagado, Pendiente, Desviación y Estado (Pagado, Parcial, Pendiente o Sin contratar).</t>
        </is>
      </c>
    </row>
    <row r="11" ht="30" customHeight="1">
      <c r="B11" s="31" t="inlineStr">
        <is>
          <t>6.  Revisa el Resumen: coste previsto, pendiente de pago, disponible, coste por invitado y el gráfico por categoría.</t>
        </is>
      </c>
    </row>
    <row r="12" ht="30" customHeight="1">
      <c r="B12" s="31" t="inlineStr">
        <is>
          <t>7.  Si la columna Control de Pagos muestra "Revisar", el concepto no coincide con ninguna partida: corrige el nombre.</t>
        </is>
      </c>
    </row>
    <row r="13" ht="30" customHeight="1">
      <c r="B13" s="31" t="inlineStr">
        <is>
          <t>8.  Para usar categorías propias, cambia el texto de una de las ocho en Resumen (B19:B26) y escríbelo igual en Partidas.</t>
        </is>
      </c>
    </row>
    <row r="15">
      <c r="B15" s="4" t="inlineStr">
        <is>
          <t>CONSEJOS</t>
        </is>
      </c>
    </row>
    <row r="16" ht="18" customHeight="1">
      <c r="B16" s="31" t="inlineStr">
        <is>
          <t>•  Los importes de ejemplo son ficticios; sustitúyelos por los precios reales de tus presupuestos.</t>
        </is>
      </c>
    </row>
    <row r="17" ht="18" customHeight="1">
      <c r="B17" s="31" t="inlineStr">
        <is>
          <t>•  Ajusta el nº de invitados desde Resumen: el coste por invitado se recalcula al instante.</t>
        </is>
      </c>
    </row>
    <row r="18" ht="30" customHeight="1">
      <c r="B18" s="31" t="inlineStr">
        <is>
          <t>•  Si usas un concepto nuevo, escríbelo antes en Partidas para que aparezca en el desplegable de Pagos.</t>
        </is>
      </c>
    </row>
    <row r="19" ht="30" customHeight="1">
      <c r="B19" s="31" t="inlineStr">
        <is>
          <t>•  Las hojas están protegidas sin contraseña: solo se editan las celdas crema (Revisión &gt; Desproteger hoja si quieres personalizar).</t>
        </is>
      </c>
    </row>
    <row r="21">
      <c r="B21" s="24" t="inlineStr">
        <is>
          <t>Las celdas con fondo crema y texto azul son para rellenar; las verdes se calculan solas.</t>
        </is>
      </c>
    </row>
    <row r="23" ht="44" customHeight="1">
      <c r="B23" s="32" t="inlineStr">
        <is>
          <t>Esta plantilla sirve para registrar y organizar tus gastos. No es asesoramiento financiero: los importes y precios son orientativos y debes contrastarlos con cada proveedor.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Categoría</t>
        </is>
      </c>
    </row>
    <row r="2">
      <c r="A2" t="inlineStr">
        <is>
          <t>Celebración</t>
        </is>
      </c>
    </row>
    <row r="3">
      <c r="A3" t="inlineStr">
        <is>
          <t>Ceremonia</t>
        </is>
      </c>
    </row>
    <row r="4">
      <c r="A4" t="inlineStr">
        <is>
          <t>Fotografía y vídeo</t>
        </is>
      </c>
    </row>
    <row r="5">
      <c r="A5" t="inlineStr">
        <is>
          <t>Recordatorios</t>
        </is>
      </c>
    </row>
    <row r="6">
      <c r="A6" t="inlineStr">
        <is>
          <t>Vestuario</t>
        </is>
      </c>
    </row>
    <row r="7">
      <c r="A7" t="inlineStr">
        <is>
          <t>Decoración</t>
        </is>
      </c>
    </row>
    <row r="8">
      <c r="A8" t="inlineStr">
        <is>
          <t>Música y animación</t>
        </is>
      </c>
    </row>
    <row r="9">
      <c r="A9" t="inlineStr">
        <is>
          <t>Otros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2026-10-02T12:50:55Z</dcterms:created>
  <dcterms:modified xmlns:dcterms="http://purl.org/dc/terms/" xmlns:xsi="http://www.w3.org/2001/XMLSchema-instance" xsi:type="dcterms:W3CDTF">2026-10-02T12:50:55Z</dcterms:modified>
</cp:coreProperties>
</file>