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nel" sheetId="1" state="visible" r:id="rId1"/>
    <sheet xmlns:r="http://schemas.openxmlformats.org/officeDocument/2006/relationships" name="Gastos" sheetId="2" state="visible" r:id="rId2"/>
    <sheet xmlns:r="http://schemas.openxmlformats.org/officeDocument/2006/relationships" name="Pagos" sheetId="3" state="visible" r:id="rId3"/>
    <sheet xmlns:r="http://schemas.openxmlformats.org/officeDocument/2006/relationships" name="Ingresos extra" sheetId="4" state="visible" r:id="rId4"/>
    <sheet xmlns:r="http://schemas.openxmlformats.org/officeDocument/2006/relationships" name="Instruccione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,##0.00 &quot;€&quot;"/>
    <numFmt numFmtId="165" formatCode="yyyy-mm-dd"/>
    <numFmt numFmtId="166" formatCode="dd/mm/yyyy"/>
    <numFmt numFmtId="167" formatCode="0.0%"/>
  </numFmts>
  <fonts count="14">
    <font>
      <name val="Calibri"/>
      <family val="2"/>
      <color theme="1"/>
      <sz val="11"/>
      <scheme val="minor"/>
    </font>
    <font>
      <name val="Arial"/>
      <b val="1"/>
      <color rgb="00FFFFFF"/>
      <sz val="18"/>
    </font>
    <font>
      <name val="Arial"/>
      <i val="1"/>
      <color rgb="006B7280"/>
      <sz val="10"/>
    </font>
    <font>
      <name val="Arial"/>
      <b val="1"/>
      <color rgb="00111827"/>
      <sz val="10"/>
    </font>
    <font>
      <name val="Arial"/>
      <b val="1"/>
      <color rgb="00047857"/>
      <sz val="10"/>
    </font>
    <font>
      <name val="Arial"/>
      <b val="1"/>
      <color rgb="000B4A2F"/>
      <sz val="11"/>
    </font>
    <font>
      <name val="Arial"/>
      <b val="1"/>
      <color rgb="00FFFFFF"/>
      <sz val="10"/>
    </font>
    <font>
      <name val="Arial"/>
      <color rgb="001D4ED8"/>
      <sz val="10"/>
    </font>
    <font>
      <name val="Arial"/>
      <color rgb="00047857"/>
      <sz val="10"/>
    </font>
    <font>
      <name val="Arial"/>
      <b val="1"/>
      <color rgb="006B7280"/>
      <sz val="9"/>
    </font>
    <font>
      <name val="Arial"/>
      <b val="1"/>
      <color rgb="00047857"/>
      <sz val="16"/>
    </font>
    <font>
      <name val="Arial"/>
      <b val="1"/>
      <color rgb="0012744A"/>
      <sz val="11"/>
    </font>
    <font>
      <name val="Arial"/>
      <color rgb="00111827"/>
      <sz val="10"/>
    </font>
    <font>
      <name val="Arial"/>
      <b val="1"/>
      <color rgb="0092400E"/>
      <sz val="10"/>
    </font>
  </fonts>
  <fills count="7">
    <fill>
      <patternFill/>
    </fill>
    <fill>
      <patternFill patternType="gray125"/>
    </fill>
    <fill>
      <patternFill patternType="solid">
        <fgColor rgb="000B4A2F"/>
      </patternFill>
    </fill>
    <fill>
      <patternFill patternType="solid">
        <fgColor rgb="00D1FAE5"/>
      </patternFill>
    </fill>
    <fill>
      <patternFill patternType="solid">
        <fgColor rgb="0012744A"/>
      </patternFill>
    </fill>
    <fill>
      <patternFill patternType="solid">
        <fgColor rgb="00FFFDF2"/>
      </patternFill>
    </fill>
    <fill>
      <patternFill patternType="solid">
        <fgColor rgb="00ECFDF5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0" fillId="2" borderId="0" pivotButton="0" quotePrefix="0" xfId="0"/>
    <xf numFmtId="0" fontId="2" fillId="0" borderId="0" applyAlignment="1" pivotButton="0" quotePrefix="0" xfId="0">
      <alignment vertical="center" indent="1"/>
    </xf>
    <xf numFmtId="0" fontId="9" fillId="6" borderId="0" applyAlignment="1" pivotButton="0" quotePrefix="0" xfId="0">
      <alignment horizontal="center" vertical="center" wrapText="1"/>
    </xf>
    <xf numFmtId="164" fontId="10" fillId="6" borderId="0" applyAlignment="1" pivotButton="0" quotePrefix="0" xfId="0">
      <alignment horizontal="center" vertical="center"/>
    </xf>
    <xf numFmtId="0" fontId="11" fillId="0" borderId="0" applyAlignment="1" pivotButton="0" quotePrefix="0" xfId="0">
      <alignment vertical="center"/>
    </xf>
    <xf numFmtId="0" fontId="12" fillId="0" borderId="0" applyAlignment="1" pivotButton="0" quotePrefix="0" xfId="0">
      <alignment vertical="center"/>
    </xf>
    <xf numFmtId="1" fontId="7" fillId="5" borderId="1" applyAlignment="1" applyProtection="1" pivotButton="0" quotePrefix="0" xfId="0">
      <alignment horizontal="center" vertical="center"/>
      <protection locked="0" hidden="0"/>
    </xf>
    <xf numFmtId="1" fontId="4" fillId="0" borderId="1" applyAlignment="1" pivotButton="0" quotePrefix="0" xfId="0">
      <alignment horizontal="center" vertical="center"/>
    </xf>
    <xf numFmtId="164" fontId="7" fillId="5" borderId="1" applyAlignment="1" applyProtection="1" pivotButton="0" quotePrefix="0" xfId="0">
      <alignment horizontal="center" vertical="center"/>
      <protection locked="0" hidden="0"/>
    </xf>
    <xf numFmtId="9" fontId="7" fillId="5" borderId="1" applyAlignment="1" applyProtection="1" pivotButton="0" quotePrefix="0" xfId="0">
      <alignment horizontal="center" vertical="center"/>
      <protection locked="0" hidden="0"/>
    </xf>
    <xf numFmtId="9" fontId="4" fillId="0" borderId="1" applyAlignment="1" pivotButton="0" quotePrefix="0" xfId="0">
      <alignment horizontal="center" vertical="center"/>
    </xf>
    <xf numFmtId="164" fontId="4" fillId="0" borderId="1" applyAlignment="1" pivotButton="0" quotePrefix="0" xfId="0">
      <alignment horizontal="center" vertical="center"/>
    </xf>
    <xf numFmtId="0" fontId="6" fillId="4" borderId="1" applyAlignment="1" pivotButton="0" quotePrefix="0" xfId="0">
      <alignment horizontal="center" vertical="center" wrapText="1"/>
    </xf>
    <xf numFmtId="0" fontId="7" fillId="5" borderId="1" applyAlignment="1" applyProtection="1" pivotButton="0" quotePrefix="0" xfId="0">
      <alignment vertical="center"/>
      <protection locked="0" hidden="0"/>
    </xf>
    <xf numFmtId="164" fontId="8" fillId="0" borderId="1" applyAlignment="1" pivotButton="0" quotePrefix="0" xfId="0">
      <alignment vertical="center"/>
    </xf>
    <xf numFmtId="167" fontId="8" fillId="0" borderId="1" applyAlignment="1" pivotButton="0" quotePrefix="0" xfId="0">
      <alignment horizontal="center" vertical="center"/>
    </xf>
    <xf numFmtId="0" fontId="5" fillId="3" borderId="1" applyAlignment="1" pivotButton="0" quotePrefix="0" xfId="0">
      <alignment vertical="center"/>
    </xf>
    <xf numFmtId="164" fontId="5" fillId="3" borderId="1" applyAlignment="1" pivotButton="0" quotePrefix="0" xfId="0">
      <alignment vertical="center"/>
    </xf>
    <xf numFmtId="167" fontId="5" fillId="3" borderId="1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3" fillId="0" borderId="0" applyAlignment="1" pivotButton="0" quotePrefix="0" xfId="0">
      <alignment horizontal="right" vertical="center"/>
    </xf>
    <xf numFmtId="0" fontId="7" fillId="5" borderId="1" applyAlignment="1" applyProtection="1" pivotButton="0" quotePrefix="0" xfId="0">
      <alignment horizontal="center" vertical="center"/>
      <protection locked="0" hidden="0"/>
    </xf>
    <xf numFmtId="164" fontId="7" fillId="5" borderId="1" applyAlignment="1" applyProtection="1" pivotButton="0" quotePrefix="0" xfId="0">
      <alignment horizontal="right" vertical="center"/>
      <protection locked="0" hidden="0"/>
    </xf>
    <xf numFmtId="164" fontId="4" fillId="0" borderId="1" applyAlignment="1" pivotButton="0" quotePrefix="0" xfId="0">
      <alignment vertical="center"/>
    </xf>
    <xf numFmtId="166" fontId="7" fillId="5" borderId="1" applyAlignment="1" applyProtection="1" pivotButton="0" quotePrefix="0" xfId="0">
      <alignment horizontal="center" vertical="center"/>
      <protection locked="0" hidden="0"/>
    </xf>
    <xf numFmtId="0" fontId="8" fillId="0" borderId="1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1" fontId="8" fillId="0" borderId="1" applyAlignment="1" pivotButton="0" quotePrefix="0" xfId="0">
      <alignment horizontal="center" vertical="center"/>
    </xf>
    <xf numFmtId="9" fontId="8" fillId="0" borderId="1" applyAlignment="1" pivotButton="0" quotePrefix="0" xfId="0">
      <alignment horizontal="center" vertical="center"/>
    </xf>
    <xf numFmtId="0" fontId="12" fillId="0" borderId="0" applyAlignment="1" pivotButton="0" quotePrefix="0" xfId="0">
      <alignment vertical="center" wrapText="1"/>
    </xf>
    <xf numFmtId="0" fontId="13" fillId="0" borderId="0" applyAlignment="1" pivotButton="0" quotePrefix="0" xfId="0">
      <alignment vertical="center" wrapText="1"/>
    </xf>
  </cellXfs>
  <cellStyles count="1">
    <cellStyle name="Normal" xfId="0" builtinId="0" hidden="0"/>
  </cellStyles>
  <dxfs count="3">
    <dxf>
      <font>
        <b val="1"/>
        <color rgb="00B91C1C"/>
      </font>
      <fill>
        <patternFill patternType="solid">
          <fgColor rgb="00FEE2E2"/>
          <bgColor rgb="00FEE2E2"/>
        </patternFill>
      </fill>
    </dxf>
    <dxf>
      <font>
        <b val="1"/>
        <color rgb="0092400E"/>
      </font>
      <fill>
        <patternFill patternType="solid">
          <fgColor rgb="00FEF3C7"/>
          <bgColor rgb="00FEF3C7"/>
        </patternFill>
      </fill>
    </dxf>
    <dxf>
      <font>
        <b val="1"/>
        <color rgb="000B4A2F"/>
      </font>
      <fill>
        <patternFill patternType="solid">
          <fgColor rgb="00D1FAE5"/>
          <bgColor rgb="00D1FAE5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Presupuesto y pagado por categoría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'Panel'!C19</f>
            </strRef>
          </tx>
          <spPr>
            <a:ln xmlns:a="http://schemas.openxmlformats.org/drawingml/2006/main">
              <a:prstDash val="solid"/>
            </a:ln>
          </spPr>
          <cat>
            <numRef>
              <f>'Panel'!$B$20:$B$25</f>
            </numRef>
          </cat>
          <val>
            <numRef>
              <f>'Panel'!$C$20:$C$25</f>
            </numRef>
          </val>
        </ser>
        <ser>
          <idx val="1"/>
          <order val="1"/>
          <tx>
            <strRef>
              <f>'Panel'!D19</f>
            </strRef>
          </tx>
          <spPr>
            <a:ln xmlns:a="http://schemas.openxmlformats.org/drawingml/2006/main">
              <a:prstDash val="solid"/>
            </a:ln>
          </spPr>
          <cat>
            <numRef>
              <f>'Panel'!$B$20:$B$25</f>
            </numRef>
          </cat>
          <val>
            <numRef>
              <f>'Panel'!$D$20:$D$25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1</col>
      <colOff>0</colOff>
      <row>28</row>
      <rowOff>0</rowOff>
    </from>
    <ext cx="7200000" cy="30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2744A"/>
    <outlinePr summaryBelow="1" summaryRight="1"/>
    <pageSetUpPr fitToPage="1"/>
  </sheetPr>
  <dimension ref="B2:I27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34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3" customWidth="1" min="10" max="10"/>
  </cols>
  <sheetData>
    <row r="2" ht="34" customHeight="1">
      <c r="B2" s="1" t="inlineStr">
        <is>
          <t>Presupuesto de graduación</t>
        </is>
      </c>
      <c r="C2" s="2" t="n"/>
      <c r="D2" s="2" t="n"/>
      <c r="E2" s="2" t="n"/>
      <c r="F2" s="2" t="n"/>
      <c r="G2" s="2" t="n"/>
      <c r="H2" s="2" t="n"/>
      <c r="I2" s="2" t="n"/>
    </row>
    <row r="3">
      <c r="B3" s="3" t="inlineStr">
        <is>
          <t>Resumen automático: cuánto cuesta la fiesta, cuánto hay que aportar por graduado y cuánto queda en caja.</t>
        </is>
      </c>
    </row>
    <row r="5" ht="30" customHeight="1">
      <c r="B5" s="4" t="inlineStr">
        <is>
          <t>GASTO TOTAL PREVISTO</t>
        </is>
      </c>
      <c r="D5" s="4" t="inlineStr">
        <is>
          <t>INGRESOS EXTRA (NETO)</t>
        </is>
      </c>
      <c r="F5" s="4" t="inlineStr">
        <is>
          <t>APORTACIÓN NECESARIA POR GRADUADO</t>
        </is>
      </c>
      <c r="H5" s="4" t="inlineStr">
        <is>
          <t>CUOTA ACORDADA POR GRADUADO</t>
        </is>
      </c>
    </row>
    <row r="6" ht="34" customHeight="1">
      <c r="B6" s="5">
        <f>SUM(Gastos!G8:G47)</f>
        <v/>
      </c>
      <c r="D6" s="5">
        <f>SUM('Ingresos extra'!G8:G27)</f>
        <v/>
      </c>
      <c r="F6" s="5">
        <f>IF(C13=0,0,(B6*(1+C15)-D6)/C13)</f>
        <v/>
      </c>
      <c r="H6" s="5">
        <f>C14</f>
        <v/>
      </c>
    </row>
    <row r="8" ht="30" customHeight="1">
      <c r="B8" s="4" t="inlineStr">
        <is>
          <t>COBRADO A LOS GRADUADOS</t>
        </is>
      </c>
      <c r="D8" s="4" t="inlineStr">
        <is>
          <t>CAJA ACTUAL</t>
        </is>
      </c>
      <c r="F8" s="4" t="inlineStr">
        <is>
          <t>PENDIENTE DE COBRAR</t>
        </is>
      </c>
      <c r="H8" s="4" t="inlineStr">
        <is>
          <t>BALANCE FINAL PREVISTO</t>
        </is>
      </c>
    </row>
    <row r="9" ht="34" customHeight="1">
      <c r="B9" s="5">
        <f>SUM(Pagos!K8:K57)</f>
        <v/>
      </c>
      <c r="D9" s="5">
        <f>B9+D6-SUM(Gastos!H8:H47)</f>
        <v/>
      </c>
      <c r="F9" s="5">
        <f>SUM(Pagos!L8:L57)</f>
        <v/>
      </c>
      <c r="H9" s="5">
        <f>SUM(Pagos!J8:J57)+D6-B6</f>
        <v/>
      </c>
    </row>
    <row r="11">
      <c r="B11" s="6" t="inlineStr">
        <is>
          <t>PARÁMETROS Y SEGUIMIENTO</t>
        </is>
      </c>
    </row>
    <row r="12">
      <c r="B12" s="7" t="inlineStr">
        <is>
          <t>Nº de graduados (vacío = contar la lista de Pagos)</t>
        </is>
      </c>
      <c r="C12" s="8" t="n"/>
      <c r="E12" s="7" t="inlineStr">
        <is>
          <t>Graduados con la cuota completa</t>
        </is>
      </c>
      <c r="I12" s="9">
        <f>COUNTIF(Pagos!M8:M57,"Completo")</f>
        <v/>
      </c>
    </row>
    <row r="13">
      <c r="B13" s="7" t="inlineStr">
        <is>
          <t>Graduados que se usan en los cálculos</t>
        </is>
      </c>
      <c r="C13" s="9">
        <f>IF(C12="",COUNTA(Pagos!C8:C57),C12)</f>
        <v/>
      </c>
      <c r="E13" s="7" t="inlineStr">
        <is>
          <t>Graduados con pago parcial</t>
        </is>
      </c>
      <c r="I13" s="9">
        <f>COUNTIF(Pagos!M8:M57,"Parcial")</f>
        <v/>
      </c>
    </row>
    <row r="14">
      <c r="B14" s="7" t="inlineStr">
        <is>
          <t>Cuota acordada por graduado (€)</t>
        </is>
      </c>
      <c r="C14" s="10" t="n">
        <v>300</v>
      </c>
      <c r="E14" s="7" t="inlineStr">
        <is>
          <t>Graduados que aún no han pagado</t>
        </is>
      </c>
      <c r="I14" s="9">
        <f>COUNTIF(Pagos!M8:M57,"Sin pagar")</f>
        <v/>
      </c>
    </row>
    <row r="15">
      <c r="B15" s="7" t="inlineStr">
        <is>
          <t>Margen de imprevistos (%)</t>
        </is>
      </c>
      <c r="C15" s="11" t="n">
        <v>0.05</v>
      </c>
      <c r="E15" s="7" t="inlineStr">
        <is>
          <t>% de las cuotas ya cobrado</t>
        </is>
      </c>
      <c r="I15" s="12">
        <f>IF(SUM(Pagos!J8:J57)=0,0,B9/SUM(Pagos!J8:J57))</f>
        <v/>
      </c>
    </row>
    <row r="16">
      <c r="B16" s="7" t="inlineStr">
        <is>
          <t>Diferencia: cuota acordada − necesaria</t>
        </is>
      </c>
      <c r="C16" s="13">
        <f>C14-F6</f>
        <v/>
      </c>
      <c r="E16" s="7" t="inlineStr">
        <is>
          <t>Gastos pagados a proveedores</t>
        </is>
      </c>
      <c r="I16" s="13">
        <f>SUM(Gastos!H8:H47)</f>
        <v/>
      </c>
    </row>
    <row r="18">
      <c r="B18" s="6" t="inlineStr">
        <is>
          <t>GASTOS POR CATEGORÍA</t>
        </is>
      </c>
    </row>
    <row r="19" ht="30" customHeight="1">
      <c r="B19" s="14" t="inlineStr">
        <is>
          <t>Categoría</t>
        </is>
      </c>
      <c r="C19" s="14" t="inlineStr">
        <is>
          <t>Presupuesto</t>
        </is>
      </c>
      <c r="D19" s="14" t="inlineStr">
        <is>
          <t>Pagado</t>
        </is>
      </c>
      <c r="E19" s="14" t="inlineStr">
        <is>
          <t>Pendiente</t>
        </is>
      </c>
      <c r="F19" s="14" t="inlineStr">
        <is>
          <t>% del total</t>
        </is>
      </c>
      <c r="G19" s="14" t="inlineStr">
        <is>
          <t>Por graduado</t>
        </is>
      </c>
    </row>
    <row r="20">
      <c r="B20" s="15" t="inlineStr">
        <is>
          <t>Cena</t>
        </is>
      </c>
      <c r="C20" s="16">
        <f>SUMIF(Gastos!$C$8:$C$47,B20,Gastos!$G$8:$G$47)</f>
        <v/>
      </c>
      <c r="D20" s="16">
        <f>SUMIF(Gastos!$C$8:$C$47,B20,Gastos!$H$8:$H$47)</f>
        <v/>
      </c>
      <c r="E20" s="16">
        <f>MAX(0,C20-D20)</f>
        <v/>
      </c>
      <c r="F20" s="17">
        <f>IF($C$26=0,0,C20/$C$26)</f>
        <v/>
      </c>
      <c r="G20" s="16">
        <f>IF($C$13=0,0,C20/$C$13)</f>
        <v/>
      </c>
    </row>
    <row r="21">
      <c r="B21" s="15" t="inlineStr">
        <is>
          <t>Orla</t>
        </is>
      </c>
      <c r="C21" s="16">
        <f>SUMIF(Gastos!$C$8:$C$47,B21,Gastos!$G$8:$G$47)</f>
        <v/>
      </c>
      <c r="D21" s="16">
        <f>SUMIF(Gastos!$C$8:$C$47,B21,Gastos!$H$8:$H$47)</f>
        <v/>
      </c>
      <c r="E21" s="16">
        <f>MAX(0,C21-D21)</f>
        <v/>
      </c>
      <c r="F21" s="17">
        <f>IF($C$26=0,0,C21/$C$26)</f>
        <v/>
      </c>
      <c r="G21" s="16">
        <f>IF($C$13=0,0,C21/$C$13)</f>
        <v/>
      </c>
    </row>
    <row r="22">
      <c r="B22" s="15" t="inlineStr">
        <is>
          <t>Viaje</t>
        </is>
      </c>
      <c r="C22" s="16">
        <f>SUMIF(Gastos!$C$8:$C$47,B22,Gastos!$G$8:$G$47)</f>
        <v/>
      </c>
      <c r="D22" s="16">
        <f>SUMIF(Gastos!$C$8:$C$47,B22,Gastos!$H$8:$H$47)</f>
        <v/>
      </c>
      <c r="E22" s="16">
        <f>MAX(0,C22-D22)</f>
        <v/>
      </c>
      <c r="F22" s="17">
        <f>IF($C$26=0,0,C22/$C$26)</f>
        <v/>
      </c>
      <c r="G22" s="16">
        <f>IF($C$13=0,0,C22/$C$13)</f>
        <v/>
      </c>
    </row>
    <row r="23">
      <c r="B23" s="15" t="inlineStr">
        <is>
          <t>Fiesta</t>
        </is>
      </c>
      <c r="C23" s="16">
        <f>SUMIF(Gastos!$C$8:$C$47,B23,Gastos!$G$8:$G$47)</f>
        <v/>
      </c>
      <c r="D23" s="16">
        <f>SUMIF(Gastos!$C$8:$C$47,B23,Gastos!$H$8:$H$47)</f>
        <v/>
      </c>
      <c r="E23" s="16">
        <f>MAX(0,C23-D23)</f>
        <v/>
      </c>
      <c r="F23" s="17">
        <f>IF($C$26=0,0,C23/$C$26)</f>
        <v/>
      </c>
      <c r="G23" s="16">
        <f>IF($C$13=0,0,C23/$C$13)</f>
        <v/>
      </c>
    </row>
    <row r="24">
      <c r="B24" s="15" t="inlineStr">
        <is>
          <t>Fotógrafo</t>
        </is>
      </c>
      <c r="C24" s="16">
        <f>SUMIF(Gastos!$C$8:$C$47,B24,Gastos!$G$8:$G$47)</f>
        <v/>
      </c>
      <c r="D24" s="16">
        <f>SUMIF(Gastos!$C$8:$C$47,B24,Gastos!$H$8:$H$47)</f>
        <v/>
      </c>
      <c r="E24" s="16">
        <f>MAX(0,C24-D24)</f>
        <v/>
      </c>
      <c r="F24" s="17">
        <f>IF($C$26=0,0,C24/$C$26)</f>
        <v/>
      </c>
      <c r="G24" s="16">
        <f>IF($C$13=0,0,C24/$C$13)</f>
        <v/>
      </c>
    </row>
    <row r="25">
      <c r="B25" s="15" t="inlineStr">
        <is>
          <t>Otros</t>
        </is>
      </c>
      <c r="C25" s="16">
        <f>SUMIF(Gastos!$C$8:$C$47,B25,Gastos!$G$8:$G$47)</f>
        <v/>
      </c>
      <c r="D25" s="16">
        <f>SUMIF(Gastos!$C$8:$C$47,B25,Gastos!$H$8:$H$47)</f>
        <v/>
      </c>
      <c r="E25" s="16">
        <f>MAX(0,C25-D25)</f>
        <v/>
      </c>
      <c r="F25" s="17">
        <f>IF($C$26=0,0,C25/$C$26)</f>
        <v/>
      </c>
      <c r="G25" s="16">
        <f>IF($C$13=0,0,C25/$C$13)</f>
        <v/>
      </c>
    </row>
    <row r="26">
      <c r="B26" s="18" t="inlineStr">
        <is>
          <t>Total</t>
        </is>
      </c>
      <c r="C26" s="19">
        <f>SUM(C20:C25)</f>
        <v/>
      </c>
      <c r="D26" s="19">
        <f>SUM(D20:D25)</f>
        <v/>
      </c>
      <c r="E26" s="19">
        <f>SUM(E20:E25)</f>
        <v/>
      </c>
      <c r="F26" s="20">
        <f>SUM(F20:F25)</f>
        <v/>
      </c>
      <c r="G26" s="19">
        <f>SUM(G20:G25)</f>
        <v/>
      </c>
    </row>
    <row r="27">
      <c r="B27" s="21" t="inlineStr">
        <is>
          <t>Gastos sin categoría (revisa la hoja Gastos)</t>
        </is>
      </c>
      <c r="C27" s="16">
        <f>ROUND(B6-C26,2)</f>
        <v/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18">
    <mergeCell ref="D8:E8"/>
    <mergeCell ref="D6:E6"/>
    <mergeCell ref="B6:C6"/>
    <mergeCell ref="H6:I6"/>
    <mergeCell ref="B5:C5"/>
    <mergeCell ref="B2:I2"/>
    <mergeCell ref="F5:G5"/>
    <mergeCell ref="D5:E5"/>
    <mergeCell ref="B3:I3"/>
    <mergeCell ref="F6:G6"/>
    <mergeCell ref="H5:I5"/>
    <mergeCell ref="H8:I8"/>
    <mergeCell ref="B9:C9"/>
    <mergeCell ref="D9:E9"/>
    <mergeCell ref="B8:C8"/>
    <mergeCell ref="H9:I9"/>
    <mergeCell ref="F9:G9"/>
    <mergeCell ref="F8:G8"/>
  </mergeCells>
  <conditionalFormatting sqref="H9:I9">
    <cfRule type="expression" priority="1" dxfId="0">
      <formula>$H$9&lt;0</formula>
    </cfRule>
  </conditionalFormatting>
  <conditionalFormatting sqref="D9:E9">
    <cfRule type="expression" priority="2" dxfId="0">
      <formula>$D$9&lt;0</formula>
    </cfRule>
  </conditionalFormatting>
  <conditionalFormatting sqref="C16">
    <cfRule type="expression" priority="3" dxfId="0">
      <formula>$C$16&lt;0</formula>
    </cfRule>
  </conditionalFormatting>
  <conditionalFormatting sqref="C27">
    <cfRule type="expression" priority="4" dxfId="1">
      <formula>$C$27&lt;&gt;0</formula>
    </cfRule>
  </conditionalFormatting>
  <conditionalFormatting sqref="C20:C25">
    <cfRule type="dataBar" priority="5">
      <dataBar>
        <cfvo type="num" val="0"/>
        <cfvo type="max"/>
        <color rgb="0010B981"/>
      </dataBar>
    </cfRule>
  </conditionalFormatting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047857"/>
    <outlinePr summaryBelow="1" summaryRight="1"/>
    <pageSetUpPr fitToPage="1"/>
  </sheetPr>
  <dimension ref="B2:M47"/>
  <sheetViews>
    <sheetView showGridLines="0" workbookViewId="0">
      <pane xSplit="2" ySplit="7" topLeftCell="C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32" customWidth="1" min="2" max="2"/>
    <col width="13" customWidth="1" min="3" max="3"/>
    <col width="13" customWidth="1" min="4" max="4"/>
    <col width="12" customWidth="1" min="5" max="5"/>
    <col width="12" customWidth="1" min="6" max="6"/>
    <col width="14" customWidth="1" min="7" max="7"/>
    <col width="13" customWidth="1" min="8" max="8"/>
    <col width="13" customWidth="1" min="9" max="9"/>
    <col width="13" customWidth="1" min="10" max="10"/>
    <col width="12" customWidth="1" min="11" max="11"/>
    <col width="13" customWidth="1" min="12" max="12"/>
    <col width="30" customWidth="1" min="13" max="13"/>
  </cols>
  <sheetData>
    <row r="2" ht="34" customHeight="1">
      <c r="B2" s="1" t="inlineStr">
        <is>
          <t>Gastos de la graduación</t>
        </is>
      </c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</row>
    <row r="3">
      <c r="B3" s="3" t="inlineStr">
        <is>
          <t>Una fila por gasto: elige si es un importe fijo o un precio por persona y la plantilla calcula el coste total, lo pagado y lo pendiente.</t>
        </is>
      </c>
    </row>
    <row r="5">
      <c r="B5" s="22" t="inlineStr">
        <is>
          <t>Nº de graduados:</t>
        </is>
      </c>
      <c r="C5" s="9">
        <f>Panel!C13</f>
        <v/>
      </c>
      <c r="F5" s="22" t="inlineStr">
        <is>
          <t>TOTALES:</t>
        </is>
      </c>
      <c r="G5" s="19">
        <f>SUM(G8:G47)</f>
        <v/>
      </c>
      <c r="H5" s="19">
        <f>SUM(H8:H47)</f>
        <v/>
      </c>
      <c r="I5" s="19">
        <f>SUM(I8:I47)</f>
        <v/>
      </c>
    </row>
    <row r="7" ht="44" customHeight="1">
      <c r="B7" s="14" t="inlineStr">
        <is>
          <t>Concepto</t>
        </is>
      </c>
      <c r="C7" s="14" t="inlineStr">
        <is>
          <t>Categoría</t>
        </is>
      </c>
      <c r="D7" s="14" t="inlineStr">
        <is>
          <t>Tipo de coste</t>
        </is>
      </c>
      <c r="E7" s="14" t="inlineStr">
        <is>
          <t>Importe (€)</t>
        </is>
      </c>
      <c r="F7" s="14" t="inlineStr">
        <is>
          <t>Unidades / personas</t>
        </is>
      </c>
      <c r="G7" s="14" t="inlineStr">
        <is>
          <t>Coste total</t>
        </is>
      </c>
      <c r="H7" s="14" t="inlineStr">
        <is>
          <t>Pagado a proveedor</t>
        </is>
      </c>
      <c r="I7" s="14" t="inlineStr">
        <is>
          <t>Pendiente de pagar</t>
        </is>
      </c>
      <c r="J7" s="14" t="inlineStr">
        <is>
          <t>Fecha límite</t>
        </is>
      </c>
      <c r="K7" s="14" t="inlineStr">
        <is>
          <t>Estado</t>
        </is>
      </c>
      <c r="L7" s="14" t="inlineStr">
        <is>
          <t>Coste por graduado</t>
        </is>
      </c>
      <c r="M7" s="14" t="inlineStr">
        <is>
          <t>Proveedor / notas</t>
        </is>
      </c>
    </row>
    <row r="8">
      <c r="B8" s="15" t="inlineStr">
        <is>
          <t>Cena de graduación</t>
        </is>
      </c>
      <c r="C8" s="23" t="inlineStr">
        <is>
          <t>Cena</t>
        </is>
      </c>
      <c r="D8" s="23" t="inlineStr">
        <is>
          <t>Por persona</t>
        </is>
      </c>
      <c r="E8" s="24" t="n">
        <v>42</v>
      </c>
      <c r="F8" s="8" t="n">
        <v>20</v>
      </c>
      <c r="G8" s="25">
        <f>IF(OR(B8="",E8=""),"",E8*IF(D8="Por persona",IF(F8="",Panel!$C$13,F8),IF(F8="",1,F8)))</f>
        <v/>
      </c>
      <c r="H8" s="24" t="n">
        <v>200</v>
      </c>
      <c r="I8" s="16">
        <f>IF(G8="","",MAX(0,G8-H8))</f>
        <v/>
      </c>
      <c r="J8" s="26" t="n">
        <v>46548</v>
      </c>
      <c r="K8" s="27">
        <f>IF(G8="","",IF(I8&lt;=0,"Pagado",IF(AND(J8&lt;&gt;"",J8&lt;TODAY()),"Vencido",IF(H8&gt;0,"Anticipo","Pendiente"))))</f>
        <v/>
      </c>
      <c r="L8" s="16">
        <f>IF(G8="","",IF(Panel!$C$13=0,0,G8/Panel!$C$13))</f>
        <v/>
      </c>
      <c r="M8" s="15" t="inlineStr">
        <is>
          <t>Restaurante La Plaza (14 graduados + 6 invitados)</t>
        </is>
      </c>
    </row>
    <row r="9">
      <c r="B9" s="15" t="inlineStr">
        <is>
          <t>Reserva del salón de celebraciones</t>
        </is>
      </c>
      <c r="C9" s="23" t="inlineStr">
        <is>
          <t>Fiesta</t>
        </is>
      </c>
      <c r="D9" s="23" t="inlineStr">
        <is>
          <t>Fijo</t>
        </is>
      </c>
      <c r="E9" s="24" t="n">
        <v>300</v>
      </c>
      <c r="F9" s="8" t="n"/>
      <c r="G9" s="25">
        <f>IF(OR(B9="",E9=""),"",E9*IF(D9="Por persona",IF(F9="",Panel!$C$13,F9),IF(F9="",1,F9)))</f>
        <v/>
      </c>
      <c r="H9" s="24" t="n">
        <v>300</v>
      </c>
      <c r="I9" s="16">
        <f>IF(G9="","",MAX(0,G9-H9))</f>
        <v/>
      </c>
      <c r="J9" s="26" t="n">
        <v>46285</v>
      </c>
      <c r="K9" s="27">
        <f>IF(G9="","",IF(I9&lt;=0,"Pagado",IF(AND(J9&lt;&gt;"",J9&lt;TODAY()),"Vencido",IF(H9&gt;0,"Anticipo","Pendiente"))))</f>
        <v/>
      </c>
      <c r="L9" s="16">
        <f>IF(G9="","",IF(Panel!$C$13=0,0,G9/Panel!$C$13))</f>
        <v/>
      </c>
      <c r="M9" s="15" t="inlineStr">
        <is>
          <t>Pagado en septiembre</t>
        </is>
      </c>
    </row>
    <row r="10">
      <c r="B10" s="15" t="inlineStr">
        <is>
          <t>Orla (diseño e impresión)</t>
        </is>
      </c>
      <c r="C10" s="23" t="inlineStr">
        <is>
          <t>Orla</t>
        </is>
      </c>
      <c r="D10" s="23" t="inlineStr">
        <is>
          <t>Fijo</t>
        </is>
      </c>
      <c r="E10" s="24" t="n">
        <v>350</v>
      </c>
      <c r="F10" s="8" t="n"/>
      <c r="G10" s="25">
        <f>IF(OR(B10="",E10=""),"",E10*IF(D10="Por persona",IF(F10="",Panel!$C$13,F10),IF(F10="",1,F10)))</f>
        <v/>
      </c>
      <c r="H10" s="24" t="n">
        <v>175</v>
      </c>
      <c r="I10" s="16">
        <f>IF(G10="","",MAX(0,G10-H10))</f>
        <v/>
      </c>
      <c r="J10" s="26" t="n">
        <v>46507</v>
      </c>
      <c r="K10" s="27">
        <f>IF(G10="","",IF(I10&lt;=0,"Pagado",IF(AND(J10&lt;&gt;"",J10&lt;TODAY()),"Vencido",IF(H10&gt;0,"Anticipo","Pendiente"))))</f>
        <v/>
      </c>
      <c r="L10" s="16">
        <f>IF(G10="","",IF(Panel!$C$13=0,0,G10/Panel!$C$13))</f>
        <v/>
      </c>
      <c r="M10" s="15" t="inlineStr">
        <is>
          <t>Imprenta del barrio</t>
        </is>
      </c>
    </row>
    <row r="11">
      <c r="B11" s="15" t="inlineStr">
        <is>
          <t>Copias enmarcadas de la orla</t>
        </is>
      </c>
      <c r="C11" s="23" t="inlineStr">
        <is>
          <t>Orla</t>
        </is>
      </c>
      <c r="D11" s="23" t="inlineStr">
        <is>
          <t>Por persona</t>
        </is>
      </c>
      <c r="E11" s="24" t="n">
        <v>12</v>
      </c>
      <c r="F11" s="8" t="n"/>
      <c r="G11" s="25">
        <f>IF(OR(B11="",E11=""),"",E11*IF(D11="Por persona",IF(F11="",Panel!$C$13,F11),IF(F11="",1,F11)))</f>
        <v/>
      </c>
      <c r="H11" s="24" t="n">
        <v>0</v>
      </c>
      <c r="I11" s="16">
        <f>IF(G11="","",MAX(0,G11-H11))</f>
        <v/>
      </c>
      <c r="J11" s="26" t="n">
        <v>46522</v>
      </c>
      <c r="K11" s="27">
        <f>IF(G11="","",IF(I11&lt;=0,"Pagado",IF(AND(J11&lt;&gt;"",J11&lt;TODAY()),"Vencido",IF(H11&gt;0,"Anticipo","Pendiente"))))</f>
        <v/>
      </c>
      <c r="L11" s="16">
        <f>IF(G11="","",IF(Panel!$C$13=0,0,G11/Panel!$C$13))</f>
        <v/>
      </c>
      <c r="M11" s="15" t="inlineStr">
        <is>
          <t>Una por graduado</t>
        </is>
      </c>
    </row>
    <row r="12">
      <c r="B12" s="15" t="inlineStr">
        <is>
          <t>Autocar del viaje de fin de curso</t>
        </is>
      </c>
      <c r="C12" s="23" t="inlineStr">
        <is>
          <t>Viaje</t>
        </is>
      </c>
      <c r="D12" s="23" t="inlineStr">
        <is>
          <t>Fijo</t>
        </is>
      </c>
      <c r="E12" s="24" t="n">
        <v>780</v>
      </c>
      <c r="F12" s="8" t="n"/>
      <c r="G12" s="25">
        <f>IF(OR(B12="",E12=""),"",E12*IF(D12="Por persona",IF(F12="",Panel!$C$13,F12),IF(F12="",1,F12)))</f>
        <v/>
      </c>
      <c r="H12" s="24" t="n">
        <v>390</v>
      </c>
      <c r="I12" s="16">
        <f>IF(G12="","",MAX(0,G12-H12))</f>
        <v/>
      </c>
      <c r="J12" s="26" t="n">
        <v>46447</v>
      </c>
      <c r="K12" s="27">
        <f>IF(G12="","",IF(I12&lt;=0,"Pagado",IF(AND(J12&lt;&gt;"",J12&lt;TODAY()),"Vencido",IF(H12&gt;0,"Anticipo","Pendiente"))))</f>
        <v/>
      </c>
      <c r="L12" s="16">
        <f>IF(G12="","",IF(Panel!$C$13=0,0,G12/Panel!$C$13))</f>
        <v/>
      </c>
      <c r="M12" s="15" t="inlineStr">
        <is>
          <t>Reserva del 50 %</t>
        </is>
      </c>
    </row>
    <row r="13">
      <c r="B13" s="15" t="inlineStr">
        <is>
          <t>Alojamiento del viaje (3 noches)</t>
        </is>
      </c>
      <c r="C13" s="23" t="inlineStr">
        <is>
          <t>Viaje</t>
        </is>
      </c>
      <c r="D13" s="23" t="inlineStr">
        <is>
          <t>Por persona</t>
        </is>
      </c>
      <c r="E13" s="24" t="n">
        <v>70</v>
      </c>
      <c r="F13" s="8" t="n"/>
      <c r="G13" s="25">
        <f>IF(OR(B13="",E13=""),"",E13*IF(D13="Por persona",IF(F13="",Panel!$C$13,F13),IF(F13="",1,F13)))</f>
        <v/>
      </c>
      <c r="H13" s="24" t="n">
        <v>0</v>
      </c>
      <c r="I13" s="16">
        <f>IF(G13="","",MAX(0,G13-H13))</f>
        <v/>
      </c>
      <c r="J13" s="26" t="n">
        <v>46461</v>
      </c>
      <c r="K13" s="27">
        <f>IF(G13="","",IF(I13&lt;=0,"Pagado",IF(AND(J13&lt;&gt;"",J13&lt;TODAY()),"Vencido",IF(H13&gt;0,"Anticipo","Pendiente"))))</f>
        <v/>
      </c>
      <c r="L13" s="16">
        <f>IF(G13="","",IF(Panel!$C$13=0,0,G13/Panel!$C$13))</f>
        <v/>
      </c>
      <c r="M13" s="15" t="inlineStr">
        <is>
          <t>Albergue juvenil</t>
        </is>
      </c>
    </row>
    <row r="14">
      <c r="B14" s="15" t="inlineStr">
        <is>
          <t>Seguro de viaje</t>
        </is>
      </c>
      <c r="C14" s="23" t="inlineStr">
        <is>
          <t>Viaje</t>
        </is>
      </c>
      <c r="D14" s="23" t="inlineStr">
        <is>
          <t>Por persona</t>
        </is>
      </c>
      <c r="E14" s="24" t="n">
        <v>8.5</v>
      </c>
      <c r="F14" s="8" t="n"/>
      <c r="G14" s="25">
        <f>IF(OR(B14="",E14=""),"",E14*IF(D14="Por persona",IF(F14="",Panel!$C$13,F14),IF(F14="",1,F14)))</f>
        <v/>
      </c>
      <c r="H14" s="24" t="n">
        <v>0</v>
      </c>
      <c r="I14" s="16">
        <f>IF(G14="","",MAX(0,G14-H14))</f>
        <v/>
      </c>
      <c r="J14" s="26" t="n">
        <v>46461</v>
      </c>
      <c r="K14" s="27">
        <f>IF(G14="","",IF(I14&lt;=0,"Pagado",IF(AND(J14&lt;&gt;"",J14&lt;TODAY()),"Vencido",IF(H14&gt;0,"Anticipo","Pendiente"))))</f>
        <v/>
      </c>
      <c r="L14" s="16">
        <f>IF(G14="","",IF(Panel!$C$13=0,0,G14/Panel!$C$13))</f>
        <v/>
      </c>
      <c r="M14" s="15" t="inlineStr"/>
    </row>
    <row r="15">
      <c r="B15" s="15" t="inlineStr">
        <is>
          <t>DJ y equipo de sonido</t>
        </is>
      </c>
      <c r="C15" s="23" t="inlineStr">
        <is>
          <t>Fiesta</t>
        </is>
      </c>
      <c r="D15" s="23" t="inlineStr">
        <is>
          <t>Fijo</t>
        </is>
      </c>
      <c r="E15" s="24" t="n">
        <v>250</v>
      </c>
      <c r="F15" s="8" t="n"/>
      <c r="G15" s="25">
        <f>IF(OR(B15="",E15=""),"",E15*IF(D15="Por persona",IF(F15="",Panel!$C$13,F15),IF(F15="",1,F15)))</f>
        <v/>
      </c>
      <c r="H15" s="24" t="n">
        <v>50</v>
      </c>
      <c r="I15" s="16">
        <f>IF(G15="","",MAX(0,G15-H15))</f>
        <v/>
      </c>
      <c r="J15" s="26" t="n">
        <v>46539</v>
      </c>
      <c r="K15" s="27">
        <f>IF(G15="","",IF(I15&lt;=0,"Pagado",IF(AND(J15&lt;&gt;"",J15&lt;TODAY()),"Vencido",IF(H15&gt;0,"Anticipo","Pendiente"))))</f>
        <v/>
      </c>
      <c r="L15" s="16">
        <f>IF(G15="","",IF(Panel!$C$13=0,0,G15/Panel!$C$13))</f>
        <v/>
      </c>
      <c r="M15" s="15" t="inlineStr">
        <is>
          <t>Señal pagada</t>
        </is>
      </c>
    </row>
    <row r="16">
      <c r="B16" s="15" t="inlineStr">
        <is>
          <t>Decoración y globos</t>
        </is>
      </c>
      <c r="C16" s="23" t="inlineStr">
        <is>
          <t>Fiesta</t>
        </is>
      </c>
      <c r="D16" s="23" t="inlineStr">
        <is>
          <t>Fijo</t>
        </is>
      </c>
      <c r="E16" s="24" t="n">
        <v>120</v>
      </c>
      <c r="F16" s="8" t="n"/>
      <c r="G16" s="25">
        <f>IF(OR(B16="",E16=""),"",E16*IF(D16="Por persona",IF(F16="",Panel!$C$13,F16),IF(F16="",1,F16)))</f>
        <v/>
      </c>
      <c r="H16" s="24" t="n">
        <v>0</v>
      </c>
      <c r="I16" s="16">
        <f>IF(G16="","",MAX(0,G16-H16))</f>
        <v/>
      </c>
      <c r="J16" s="26" t="n">
        <v>46543</v>
      </c>
      <c r="K16" s="27">
        <f>IF(G16="","",IF(I16&lt;=0,"Pagado",IF(AND(J16&lt;&gt;"",J16&lt;TODAY()),"Vencido",IF(H16&gt;0,"Anticipo","Pendiente"))))</f>
        <v/>
      </c>
      <c r="L16" s="16">
        <f>IF(G16="","",IF(Panel!$C$13=0,0,G16/Panel!$C$13))</f>
        <v/>
      </c>
      <c r="M16" s="15" t="inlineStr"/>
    </row>
    <row r="17">
      <c r="B17" s="15" t="inlineStr">
        <is>
          <t>Fotógrafo (reportaje de la fiesta)</t>
        </is>
      </c>
      <c r="C17" s="23" t="inlineStr">
        <is>
          <t>Fotógrafo</t>
        </is>
      </c>
      <c r="D17" s="23" t="inlineStr">
        <is>
          <t>Fijo</t>
        </is>
      </c>
      <c r="E17" s="24" t="n">
        <v>280</v>
      </c>
      <c r="F17" s="8" t="n"/>
      <c r="G17" s="25">
        <f>IF(OR(B17="",E17=""),"",E17*IF(D17="Por persona",IF(F17="",Panel!$C$13,F17),IF(F17="",1,F17)))</f>
        <v/>
      </c>
      <c r="H17" s="24" t="n">
        <v>100</v>
      </c>
      <c r="I17" s="16">
        <f>IF(G17="","",MAX(0,G17-H17))</f>
        <v/>
      </c>
      <c r="J17" s="26" t="n">
        <v>46543</v>
      </c>
      <c r="K17" s="27">
        <f>IF(G17="","",IF(I17&lt;=0,"Pagado",IF(AND(J17&lt;&gt;"",J17&lt;TODAY()),"Vencido",IF(H17&gt;0,"Anticipo","Pendiente"))))</f>
        <v/>
      </c>
      <c r="L17" s="16">
        <f>IF(G17="","",IF(Panel!$C$13=0,0,G17/Panel!$C$13))</f>
        <v/>
      </c>
      <c r="M17" s="15" t="inlineStr">
        <is>
          <t>Incluye 150 fotos editadas</t>
        </is>
      </c>
    </row>
    <row r="18">
      <c r="B18" s="15" t="inlineStr">
        <is>
          <t>Álbum digital y vídeo resumen</t>
        </is>
      </c>
      <c r="C18" s="23" t="inlineStr">
        <is>
          <t>Fotógrafo</t>
        </is>
      </c>
      <c r="D18" s="23" t="inlineStr">
        <is>
          <t>Fijo</t>
        </is>
      </c>
      <c r="E18" s="24" t="n">
        <v>90</v>
      </c>
      <c r="F18" s="8" t="n"/>
      <c r="G18" s="25">
        <f>IF(OR(B18="",E18=""),"",E18*IF(D18="Por persona",IF(F18="",Panel!$C$13,F18),IF(F18="",1,F18)))</f>
        <v/>
      </c>
      <c r="H18" s="24" t="n">
        <v>0</v>
      </c>
      <c r="I18" s="16">
        <f>IF(G18="","",MAX(0,G18-H18))</f>
        <v/>
      </c>
      <c r="J18" s="26" t="n">
        <v>46558</v>
      </c>
      <c r="K18" s="27">
        <f>IF(G18="","",IF(I18&lt;=0,"Pagado",IF(AND(J18&lt;&gt;"",J18&lt;TODAY()),"Vencido",IF(H18&gt;0,"Anticipo","Pendiente"))))</f>
        <v/>
      </c>
      <c r="L18" s="16">
        <f>IF(G18="","",IF(Panel!$C$13=0,0,G18/Panel!$C$13))</f>
        <v/>
      </c>
      <c r="M18" s="15" t="inlineStr"/>
    </row>
    <row r="19">
      <c r="B19" s="15" t="inlineStr">
        <is>
          <t>Birretes y bandas</t>
        </is>
      </c>
      <c r="C19" s="23" t="inlineStr">
        <is>
          <t>Otros</t>
        </is>
      </c>
      <c r="D19" s="23" t="inlineStr">
        <is>
          <t>Por persona</t>
        </is>
      </c>
      <c r="E19" s="24" t="n">
        <v>9</v>
      </c>
      <c r="F19" s="8" t="n"/>
      <c r="G19" s="25">
        <f>IF(OR(B19="",E19=""),"",E19*IF(D19="Por persona",IF(F19="",Panel!$C$13,F19),IF(F19="",1,F19)))</f>
        <v/>
      </c>
      <c r="H19" s="24" t="n">
        <v>0</v>
      </c>
      <c r="I19" s="16">
        <f>IF(G19="","",MAX(0,G19-H19))</f>
        <v/>
      </c>
      <c r="J19" s="26" t="n">
        <v>46527</v>
      </c>
      <c r="K19" s="27">
        <f>IF(G19="","",IF(I19&lt;=0,"Pagado",IF(AND(J19&lt;&gt;"",J19&lt;TODAY()),"Vencido",IF(H19&gt;0,"Anticipo","Pendiente"))))</f>
        <v/>
      </c>
      <c r="L19" s="16">
        <f>IF(G19="","",IF(Panel!$C$13=0,0,G19/Panel!$C$13))</f>
        <v/>
      </c>
      <c r="M19" s="15" t="inlineStr"/>
    </row>
    <row r="20">
      <c r="B20" s="15" t="inlineStr">
        <is>
          <t>Regalos para los tutores</t>
        </is>
      </c>
      <c r="C20" s="23" t="inlineStr">
        <is>
          <t>Otros</t>
        </is>
      </c>
      <c r="D20" s="23" t="inlineStr">
        <is>
          <t>Fijo</t>
        </is>
      </c>
      <c r="E20" s="24" t="n">
        <v>75</v>
      </c>
      <c r="F20" s="8" t="n"/>
      <c r="G20" s="25">
        <f>IF(OR(B20="",E20=""),"",E20*IF(D20="Por persona",IF(F20="",Panel!$C$13,F20),IF(F20="",1,F20)))</f>
        <v/>
      </c>
      <c r="H20" s="24" t="n">
        <v>75</v>
      </c>
      <c r="I20" s="16">
        <f>IF(G20="","",MAX(0,G20-H20))</f>
        <v/>
      </c>
      <c r="J20" s="26" t="n">
        <v>46295</v>
      </c>
      <c r="K20" s="27">
        <f>IF(G20="","",IF(I20&lt;=0,"Pagado",IF(AND(J20&lt;&gt;"",J20&lt;TODAY()),"Vencido",IF(H20&gt;0,"Anticipo","Pendiente"))))</f>
        <v/>
      </c>
      <c r="L20" s="16">
        <f>IF(G20="","",IF(Panel!$C$13=0,0,G20/Panel!$C$13))</f>
        <v/>
      </c>
      <c r="M20" s="15" t="inlineStr">
        <is>
          <t>Pagado</t>
        </is>
      </c>
    </row>
    <row r="21">
      <c r="B21" s="15" t="inlineStr">
        <is>
          <t>Imprevistos y gastos varios</t>
        </is>
      </c>
      <c r="C21" s="23" t="inlineStr">
        <is>
          <t>Otros</t>
        </is>
      </c>
      <c r="D21" s="23" t="inlineStr">
        <is>
          <t>Fijo</t>
        </is>
      </c>
      <c r="E21" s="24" t="n">
        <v>60</v>
      </c>
      <c r="F21" s="8" t="n"/>
      <c r="G21" s="25">
        <f>IF(OR(B21="",E21=""),"",E21*IF(D21="Por persona",IF(F21="",Panel!$C$13,F21),IF(F21="",1,F21)))</f>
        <v/>
      </c>
      <c r="H21" s="24" t="n">
        <v>0</v>
      </c>
      <c r="I21" s="16">
        <f>IF(G21="","",MAX(0,G21-H21))</f>
        <v/>
      </c>
      <c r="J21" s="26" t="n"/>
      <c r="K21" s="27">
        <f>IF(G21="","",IF(I21&lt;=0,"Pagado",IF(AND(J21&lt;&gt;"",J21&lt;TODAY()),"Vencido",IF(H21&gt;0,"Anticipo","Pendiente"))))</f>
        <v/>
      </c>
      <c r="L21" s="16">
        <f>IF(G21="","",IF(Panel!$C$13=0,0,G21/Panel!$C$13))</f>
        <v/>
      </c>
      <c r="M21" s="15" t="inlineStr">
        <is>
          <t>Colchón para pequeños extras</t>
        </is>
      </c>
    </row>
    <row r="22">
      <c r="B22" s="15" t="n"/>
      <c r="C22" s="23" t="n"/>
      <c r="D22" s="23" t="n"/>
      <c r="E22" s="24" t="n"/>
      <c r="F22" s="8" t="n"/>
      <c r="G22" s="25">
        <f>IF(OR(B22="",E22=""),"",E22*IF(D22="Por persona",IF(F22="",Panel!$C$13,F22),IF(F22="",1,F22)))</f>
        <v/>
      </c>
      <c r="H22" s="24" t="n"/>
      <c r="I22" s="16">
        <f>IF(G22="","",MAX(0,G22-H22))</f>
        <v/>
      </c>
      <c r="J22" s="26" t="n"/>
      <c r="K22" s="27">
        <f>IF(G22="","",IF(I22&lt;=0,"Pagado",IF(AND(J22&lt;&gt;"",J22&lt;TODAY()),"Vencido",IF(H22&gt;0,"Anticipo","Pendiente"))))</f>
        <v/>
      </c>
      <c r="L22" s="16">
        <f>IF(G22="","",IF(Panel!$C$13=0,0,G22/Panel!$C$13))</f>
        <v/>
      </c>
      <c r="M22" s="15" t="n"/>
    </row>
    <row r="23">
      <c r="B23" s="15" t="n"/>
      <c r="C23" s="23" t="n"/>
      <c r="D23" s="23" t="n"/>
      <c r="E23" s="24" t="n"/>
      <c r="F23" s="8" t="n"/>
      <c r="G23" s="25">
        <f>IF(OR(B23="",E23=""),"",E23*IF(D23="Por persona",IF(F23="",Panel!$C$13,F23),IF(F23="",1,F23)))</f>
        <v/>
      </c>
      <c r="H23" s="24" t="n"/>
      <c r="I23" s="16">
        <f>IF(G23="","",MAX(0,G23-H23))</f>
        <v/>
      </c>
      <c r="J23" s="26" t="n"/>
      <c r="K23" s="27">
        <f>IF(G23="","",IF(I23&lt;=0,"Pagado",IF(AND(J23&lt;&gt;"",J23&lt;TODAY()),"Vencido",IF(H23&gt;0,"Anticipo","Pendiente"))))</f>
        <v/>
      </c>
      <c r="L23" s="16">
        <f>IF(G23="","",IF(Panel!$C$13=0,0,G23/Panel!$C$13))</f>
        <v/>
      </c>
      <c r="M23" s="15" t="n"/>
    </row>
    <row r="24">
      <c r="B24" s="15" t="n"/>
      <c r="C24" s="23" t="n"/>
      <c r="D24" s="23" t="n"/>
      <c r="E24" s="24" t="n"/>
      <c r="F24" s="8" t="n"/>
      <c r="G24" s="25">
        <f>IF(OR(B24="",E24=""),"",E24*IF(D24="Por persona",IF(F24="",Panel!$C$13,F24),IF(F24="",1,F24)))</f>
        <v/>
      </c>
      <c r="H24" s="24" t="n"/>
      <c r="I24" s="16">
        <f>IF(G24="","",MAX(0,G24-H24))</f>
        <v/>
      </c>
      <c r="J24" s="26" t="n"/>
      <c r="K24" s="27">
        <f>IF(G24="","",IF(I24&lt;=0,"Pagado",IF(AND(J24&lt;&gt;"",J24&lt;TODAY()),"Vencido",IF(H24&gt;0,"Anticipo","Pendiente"))))</f>
        <v/>
      </c>
      <c r="L24" s="16">
        <f>IF(G24="","",IF(Panel!$C$13=0,0,G24/Panel!$C$13))</f>
        <v/>
      </c>
      <c r="M24" s="15" t="n"/>
    </row>
    <row r="25">
      <c r="B25" s="15" t="n"/>
      <c r="C25" s="23" t="n"/>
      <c r="D25" s="23" t="n"/>
      <c r="E25" s="24" t="n"/>
      <c r="F25" s="8" t="n"/>
      <c r="G25" s="25">
        <f>IF(OR(B25="",E25=""),"",E25*IF(D25="Por persona",IF(F25="",Panel!$C$13,F25),IF(F25="",1,F25)))</f>
        <v/>
      </c>
      <c r="H25" s="24" t="n"/>
      <c r="I25" s="16">
        <f>IF(G25="","",MAX(0,G25-H25))</f>
        <v/>
      </c>
      <c r="J25" s="26" t="n"/>
      <c r="K25" s="27">
        <f>IF(G25="","",IF(I25&lt;=0,"Pagado",IF(AND(J25&lt;&gt;"",J25&lt;TODAY()),"Vencido",IF(H25&gt;0,"Anticipo","Pendiente"))))</f>
        <v/>
      </c>
      <c r="L25" s="16">
        <f>IF(G25="","",IF(Panel!$C$13=0,0,G25/Panel!$C$13))</f>
        <v/>
      </c>
      <c r="M25" s="15" t="n"/>
    </row>
    <row r="26">
      <c r="B26" s="15" t="n"/>
      <c r="C26" s="23" t="n"/>
      <c r="D26" s="23" t="n"/>
      <c r="E26" s="24" t="n"/>
      <c r="F26" s="8" t="n"/>
      <c r="G26" s="25">
        <f>IF(OR(B26="",E26=""),"",E26*IF(D26="Por persona",IF(F26="",Panel!$C$13,F26),IF(F26="",1,F26)))</f>
        <v/>
      </c>
      <c r="H26" s="24" t="n"/>
      <c r="I26" s="16">
        <f>IF(G26="","",MAX(0,G26-H26))</f>
        <v/>
      </c>
      <c r="J26" s="26" t="n"/>
      <c r="K26" s="27">
        <f>IF(G26="","",IF(I26&lt;=0,"Pagado",IF(AND(J26&lt;&gt;"",J26&lt;TODAY()),"Vencido",IF(H26&gt;0,"Anticipo","Pendiente"))))</f>
        <v/>
      </c>
      <c r="L26" s="16">
        <f>IF(G26="","",IF(Panel!$C$13=0,0,G26/Panel!$C$13))</f>
        <v/>
      </c>
      <c r="M26" s="15" t="n"/>
    </row>
    <row r="27">
      <c r="B27" s="15" t="n"/>
      <c r="C27" s="23" t="n"/>
      <c r="D27" s="23" t="n"/>
      <c r="E27" s="24" t="n"/>
      <c r="F27" s="8" t="n"/>
      <c r="G27" s="25">
        <f>IF(OR(B27="",E27=""),"",E27*IF(D27="Por persona",IF(F27="",Panel!$C$13,F27),IF(F27="",1,F27)))</f>
        <v/>
      </c>
      <c r="H27" s="24" t="n"/>
      <c r="I27" s="16">
        <f>IF(G27="","",MAX(0,G27-H27))</f>
        <v/>
      </c>
      <c r="J27" s="26" t="n"/>
      <c r="K27" s="27">
        <f>IF(G27="","",IF(I27&lt;=0,"Pagado",IF(AND(J27&lt;&gt;"",J27&lt;TODAY()),"Vencido",IF(H27&gt;0,"Anticipo","Pendiente"))))</f>
        <v/>
      </c>
      <c r="L27" s="16">
        <f>IF(G27="","",IF(Panel!$C$13=0,0,G27/Panel!$C$13))</f>
        <v/>
      </c>
      <c r="M27" s="15" t="n"/>
    </row>
    <row r="28">
      <c r="B28" s="15" t="n"/>
      <c r="C28" s="23" t="n"/>
      <c r="D28" s="23" t="n"/>
      <c r="E28" s="24" t="n"/>
      <c r="F28" s="8" t="n"/>
      <c r="G28" s="25">
        <f>IF(OR(B28="",E28=""),"",E28*IF(D28="Por persona",IF(F28="",Panel!$C$13,F28),IF(F28="",1,F28)))</f>
        <v/>
      </c>
      <c r="H28" s="24" t="n"/>
      <c r="I28" s="16">
        <f>IF(G28="","",MAX(0,G28-H28))</f>
        <v/>
      </c>
      <c r="J28" s="26" t="n"/>
      <c r="K28" s="27">
        <f>IF(G28="","",IF(I28&lt;=0,"Pagado",IF(AND(J28&lt;&gt;"",J28&lt;TODAY()),"Vencido",IF(H28&gt;0,"Anticipo","Pendiente"))))</f>
        <v/>
      </c>
      <c r="L28" s="16">
        <f>IF(G28="","",IF(Panel!$C$13=0,0,G28/Panel!$C$13))</f>
        <v/>
      </c>
      <c r="M28" s="15" t="n"/>
    </row>
    <row r="29">
      <c r="B29" s="15" t="n"/>
      <c r="C29" s="23" t="n"/>
      <c r="D29" s="23" t="n"/>
      <c r="E29" s="24" t="n"/>
      <c r="F29" s="8" t="n"/>
      <c r="G29" s="25">
        <f>IF(OR(B29="",E29=""),"",E29*IF(D29="Por persona",IF(F29="",Panel!$C$13,F29),IF(F29="",1,F29)))</f>
        <v/>
      </c>
      <c r="H29" s="24" t="n"/>
      <c r="I29" s="16">
        <f>IF(G29="","",MAX(0,G29-H29))</f>
        <v/>
      </c>
      <c r="J29" s="26" t="n"/>
      <c r="K29" s="27">
        <f>IF(G29="","",IF(I29&lt;=0,"Pagado",IF(AND(J29&lt;&gt;"",J29&lt;TODAY()),"Vencido",IF(H29&gt;0,"Anticipo","Pendiente"))))</f>
        <v/>
      </c>
      <c r="L29" s="16">
        <f>IF(G29="","",IF(Panel!$C$13=0,0,G29/Panel!$C$13))</f>
        <v/>
      </c>
      <c r="M29" s="15" t="n"/>
    </row>
    <row r="30">
      <c r="B30" s="15" t="n"/>
      <c r="C30" s="23" t="n"/>
      <c r="D30" s="23" t="n"/>
      <c r="E30" s="24" t="n"/>
      <c r="F30" s="8" t="n"/>
      <c r="G30" s="25">
        <f>IF(OR(B30="",E30=""),"",E30*IF(D30="Por persona",IF(F30="",Panel!$C$13,F30),IF(F30="",1,F30)))</f>
        <v/>
      </c>
      <c r="H30" s="24" t="n"/>
      <c r="I30" s="16">
        <f>IF(G30="","",MAX(0,G30-H30))</f>
        <v/>
      </c>
      <c r="J30" s="26" t="n"/>
      <c r="K30" s="27">
        <f>IF(G30="","",IF(I30&lt;=0,"Pagado",IF(AND(J30&lt;&gt;"",J30&lt;TODAY()),"Vencido",IF(H30&gt;0,"Anticipo","Pendiente"))))</f>
        <v/>
      </c>
      <c r="L30" s="16">
        <f>IF(G30="","",IF(Panel!$C$13=0,0,G30/Panel!$C$13))</f>
        <v/>
      </c>
      <c r="M30" s="15" t="n"/>
    </row>
    <row r="31">
      <c r="B31" s="15" t="n"/>
      <c r="C31" s="23" t="n"/>
      <c r="D31" s="23" t="n"/>
      <c r="E31" s="24" t="n"/>
      <c r="F31" s="8" t="n"/>
      <c r="G31" s="25">
        <f>IF(OR(B31="",E31=""),"",E31*IF(D31="Por persona",IF(F31="",Panel!$C$13,F31),IF(F31="",1,F31)))</f>
        <v/>
      </c>
      <c r="H31" s="24" t="n"/>
      <c r="I31" s="16">
        <f>IF(G31="","",MAX(0,G31-H31))</f>
        <v/>
      </c>
      <c r="J31" s="26" t="n"/>
      <c r="K31" s="27">
        <f>IF(G31="","",IF(I31&lt;=0,"Pagado",IF(AND(J31&lt;&gt;"",J31&lt;TODAY()),"Vencido",IF(H31&gt;0,"Anticipo","Pendiente"))))</f>
        <v/>
      </c>
      <c r="L31" s="16">
        <f>IF(G31="","",IF(Panel!$C$13=0,0,G31/Panel!$C$13))</f>
        <v/>
      </c>
      <c r="M31" s="15" t="n"/>
    </row>
    <row r="32">
      <c r="B32" s="15" t="n"/>
      <c r="C32" s="23" t="n"/>
      <c r="D32" s="23" t="n"/>
      <c r="E32" s="24" t="n"/>
      <c r="F32" s="8" t="n"/>
      <c r="G32" s="25">
        <f>IF(OR(B32="",E32=""),"",E32*IF(D32="Por persona",IF(F32="",Panel!$C$13,F32),IF(F32="",1,F32)))</f>
        <v/>
      </c>
      <c r="H32" s="24" t="n"/>
      <c r="I32" s="16">
        <f>IF(G32="","",MAX(0,G32-H32))</f>
        <v/>
      </c>
      <c r="J32" s="26" t="n"/>
      <c r="K32" s="27">
        <f>IF(G32="","",IF(I32&lt;=0,"Pagado",IF(AND(J32&lt;&gt;"",J32&lt;TODAY()),"Vencido",IF(H32&gt;0,"Anticipo","Pendiente"))))</f>
        <v/>
      </c>
      <c r="L32" s="16">
        <f>IF(G32="","",IF(Panel!$C$13=0,0,G32/Panel!$C$13))</f>
        <v/>
      </c>
      <c r="M32" s="15" t="n"/>
    </row>
    <row r="33">
      <c r="B33" s="15" t="n"/>
      <c r="C33" s="23" t="n"/>
      <c r="D33" s="23" t="n"/>
      <c r="E33" s="24" t="n"/>
      <c r="F33" s="8" t="n"/>
      <c r="G33" s="25">
        <f>IF(OR(B33="",E33=""),"",E33*IF(D33="Por persona",IF(F33="",Panel!$C$13,F33),IF(F33="",1,F33)))</f>
        <v/>
      </c>
      <c r="H33" s="24" t="n"/>
      <c r="I33" s="16">
        <f>IF(G33="","",MAX(0,G33-H33))</f>
        <v/>
      </c>
      <c r="J33" s="26" t="n"/>
      <c r="K33" s="27">
        <f>IF(G33="","",IF(I33&lt;=0,"Pagado",IF(AND(J33&lt;&gt;"",J33&lt;TODAY()),"Vencido",IF(H33&gt;0,"Anticipo","Pendiente"))))</f>
        <v/>
      </c>
      <c r="L33" s="16">
        <f>IF(G33="","",IF(Panel!$C$13=0,0,G33/Panel!$C$13))</f>
        <v/>
      </c>
      <c r="M33" s="15" t="n"/>
    </row>
    <row r="34">
      <c r="B34" s="15" t="n"/>
      <c r="C34" s="23" t="n"/>
      <c r="D34" s="23" t="n"/>
      <c r="E34" s="24" t="n"/>
      <c r="F34" s="8" t="n"/>
      <c r="G34" s="25">
        <f>IF(OR(B34="",E34=""),"",E34*IF(D34="Por persona",IF(F34="",Panel!$C$13,F34),IF(F34="",1,F34)))</f>
        <v/>
      </c>
      <c r="H34" s="24" t="n"/>
      <c r="I34" s="16">
        <f>IF(G34="","",MAX(0,G34-H34))</f>
        <v/>
      </c>
      <c r="J34" s="26" t="n"/>
      <c r="K34" s="27">
        <f>IF(G34="","",IF(I34&lt;=0,"Pagado",IF(AND(J34&lt;&gt;"",J34&lt;TODAY()),"Vencido",IF(H34&gt;0,"Anticipo","Pendiente"))))</f>
        <v/>
      </c>
      <c r="L34" s="16">
        <f>IF(G34="","",IF(Panel!$C$13=0,0,G34/Panel!$C$13))</f>
        <v/>
      </c>
      <c r="M34" s="15" t="n"/>
    </row>
    <row r="35">
      <c r="B35" s="15" t="n"/>
      <c r="C35" s="23" t="n"/>
      <c r="D35" s="23" t="n"/>
      <c r="E35" s="24" t="n"/>
      <c r="F35" s="8" t="n"/>
      <c r="G35" s="25">
        <f>IF(OR(B35="",E35=""),"",E35*IF(D35="Por persona",IF(F35="",Panel!$C$13,F35),IF(F35="",1,F35)))</f>
        <v/>
      </c>
      <c r="H35" s="24" t="n"/>
      <c r="I35" s="16">
        <f>IF(G35="","",MAX(0,G35-H35))</f>
        <v/>
      </c>
      <c r="J35" s="26" t="n"/>
      <c r="K35" s="27">
        <f>IF(G35="","",IF(I35&lt;=0,"Pagado",IF(AND(J35&lt;&gt;"",J35&lt;TODAY()),"Vencido",IF(H35&gt;0,"Anticipo","Pendiente"))))</f>
        <v/>
      </c>
      <c r="L35" s="16">
        <f>IF(G35="","",IF(Panel!$C$13=0,0,G35/Panel!$C$13))</f>
        <v/>
      </c>
      <c r="M35" s="15" t="n"/>
    </row>
    <row r="36">
      <c r="B36" s="15" t="n"/>
      <c r="C36" s="23" t="n"/>
      <c r="D36" s="23" t="n"/>
      <c r="E36" s="24" t="n"/>
      <c r="F36" s="8" t="n"/>
      <c r="G36" s="25">
        <f>IF(OR(B36="",E36=""),"",E36*IF(D36="Por persona",IF(F36="",Panel!$C$13,F36),IF(F36="",1,F36)))</f>
        <v/>
      </c>
      <c r="H36" s="24" t="n"/>
      <c r="I36" s="16">
        <f>IF(G36="","",MAX(0,G36-H36))</f>
        <v/>
      </c>
      <c r="J36" s="26" t="n"/>
      <c r="K36" s="27">
        <f>IF(G36="","",IF(I36&lt;=0,"Pagado",IF(AND(J36&lt;&gt;"",J36&lt;TODAY()),"Vencido",IF(H36&gt;0,"Anticipo","Pendiente"))))</f>
        <v/>
      </c>
      <c r="L36" s="16">
        <f>IF(G36="","",IF(Panel!$C$13=0,0,G36/Panel!$C$13))</f>
        <v/>
      </c>
      <c r="M36" s="15" t="n"/>
    </row>
    <row r="37">
      <c r="B37" s="15" t="n"/>
      <c r="C37" s="23" t="n"/>
      <c r="D37" s="23" t="n"/>
      <c r="E37" s="24" t="n"/>
      <c r="F37" s="8" t="n"/>
      <c r="G37" s="25">
        <f>IF(OR(B37="",E37=""),"",E37*IF(D37="Por persona",IF(F37="",Panel!$C$13,F37),IF(F37="",1,F37)))</f>
        <v/>
      </c>
      <c r="H37" s="24" t="n"/>
      <c r="I37" s="16">
        <f>IF(G37="","",MAX(0,G37-H37))</f>
        <v/>
      </c>
      <c r="J37" s="26" t="n"/>
      <c r="K37" s="27">
        <f>IF(G37="","",IF(I37&lt;=0,"Pagado",IF(AND(J37&lt;&gt;"",J37&lt;TODAY()),"Vencido",IF(H37&gt;0,"Anticipo","Pendiente"))))</f>
        <v/>
      </c>
      <c r="L37" s="16">
        <f>IF(G37="","",IF(Panel!$C$13=0,0,G37/Panel!$C$13))</f>
        <v/>
      </c>
      <c r="M37" s="15" t="n"/>
    </row>
    <row r="38">
      <c r="B38" s="15" t="n"/>
      <c r="C38" s="23" t="n"/>
      <c r="D38" s="23" t="n"/>
      <c r="E38" s="24" t="n"/>
      <c r="F38" s="8" t="n"/>
      <c r="G38" s="25">
        <f>IF(OR(B38="",E38=""),"",E38*IF(D38="Por persona",IF(F38="",Panel!$C$13,F38),IF(F38="",1,F38)))</f>
        <v/>
      </c>
      <c r="H38" s="24" t="n"/>
      <c r="I38" s="16">
        <f>IF(G38="","",MAX(0,G38-H38))</f>
        <v/>
      </c>
      <c r="J38" s="26" t="n"/>
      <c r="K38" s="27">
        <f>IF(G38="","",IF(I38&lt;=0,"Pagado",IF(AND(J38&lt;&gt;"",J38&lt;TODAY()),"Vencido",IF(H38&gt;0,"Anticipo","Pendiente"))))</f>
        <v/>
      </c>
      <c r="L38" s="16">
        <f>IF(G38="","",IF(Panel!$C$13=0,0,G38/Panel!$C$13))</f>
        <v/>
      </c>
      <c r="M38" s="15" t="n"/>
    </row>
    <row r="39">
      <c r="B39" s="15" t="n"/>
      <c r="C39" s="23" t="n"/>
      <c r="D39" s="23" t="n"/>
      <c r="E39" s="24" t="n"/>
      <c r="F39" s="8" t="n"/>
      <c r="G39" s="25">
        <f>IF(OR(B39="",E39=""),"",E39*IF(D39="Por persona",IF(F39="",Panel!$C$13,F39),IF(F39="",1,F39)))</f>
        <v/>
      </c>
      <c r="H39" s="24" t="n"/>
      <c r="I39" s="16">
        <f>IF(G39="","",MAX(0,G39-H39))</f>
        <v/>
      </c>
      <c r="J39" s="26" t="n"/>
      <c r="K39" s="27">
        <f>IF(G39="","",IF(I39&lt;=0,"Pagado",IF(AND(J39&lt;&gt;"",J39&lt;TODAY()),"Vencido",IF(H39&gt;0,"Anticipo","Pendiente"))))</f>
        <v/>
      </c>
      <c r="L39" s="16">
        <f>IF(G39="","",IF(Panel!$C$13=0,0,G39/Panel!$C$13))</f>
        <v/>
      </c>
      <c r="M39" s="15" t="n"/>
    </row>
    <row r="40">
      <c r="B40" s="15" t="n"/>
      <c r="C40" s="23" t="n"/>
      <c r="D40" s="23" t="n"/>
      <c r="E40" s="24" t="n"/>
      <c r="F40" s="8" t="n"/>
      <c r="G40" s="25">
        <f>IF(OR(B40="",E40=""),"",E40*IF(D40="Por persona",IF(F40="",Panel!$C$13,F40),IF(F40="",1,F40)))</f>
        <v/>
      </c>
      <c r="H40" s="24" t="n"/>
      <c r="I40" s="16">
        <f>IF(G40="","",MAX(0,G40-H40))</f>
        <v/>
      </c>
      <c r="J40" s="26" t="n"/>
      <c r="K40" s="27">
        <f>IF(G40="","",IF(I40&lt;=0,"Pagado",IF(AND(J40&lt;&gt;"",J40&lt;TODAY()),"Vencido",IF(H40&gt;0,"Anticipo","Pendiente"))))</f>
        <v/>
      </c>
      <c r="L40" s="16">
        <f>IF(G40="","",IF(Panel!$C$13=0,0,G40/Panel!$C$13))</f>
        <v/>
      </c>
      <c r="M40" s="15" t="n"/>
    </row>
    <row r="41">
      <c r="B41" s="15" t="n"/>
      <c r="C41" s="23" t="n"/>
      <c r="D41" s="23" t="n"/>
      <c r="E41" s="24" t="n"/>
      <c r="F41" s="8" t="n"/>
      <c r="G41" s="25">
        <f>IF(OR(B41="",E41=""),"",E41*IF(D41="Por persona",IF(F41="",Panel!$C$13,F41),IF(F41="",1,F41)))</f>
        <v/>
      </c>
      <c r="H41" s="24" t="n"/>
      <c r="I41" s="16">
        <f>IF(G41="","",MAX(0,G41-H41))</f>
        <v/>
      </c>
      <c r="J41" s="26" t="n"/>
      <c r="K41" s="27">
        <f>IF(G41="","",IF(I41&lt;=0,"Pagado",IF(AND(J41&lt;&gt;"",J41&lt;TODAY()),"Vencido",IF(H41&gt;0,"Anticipo","Pendiente"))))</f>
        <v/>
      </c>
      <c r="L41" s="16">
        <f>IF(G41="","",IF(Panel!$C$13=0,0,G41/Panel!$C$13))</f>
        <v/>
      </c>
      <c r="M41" s="15" t="n"/>
    </row>
    <row r="42">
      <c r="B42" s="15" t="n"/>
      <c r="C42" s="23" t="n"/>
      <c r="D42" s="23" t="n"/>
      <c r="E42" s="24" t="n"/>
      <c r="F42" s="8" t="n"/>
      <c r="G42" s="25">
        <f>IF(OR(B42="",E42=""),"",E42*IF(D42="Por persona",IF(F42="",Panel!$C$13,F42),IF(F42="",1,F42)))</f>
        <v/>
      </c>
      <c r="H42" s="24" t="n"/>
      <c r="I42" s="16">
        <f>IF(G42="","",MAX(0,G42-H42))</f>
        <v/>
      </c>
      <c r="J42" s="26" t="n"/>
      <c r="K42" s="27">
        <f>IF(G42="","",IF(I42&lt;=0,"Pagado",IF(AND(J42&lt;&gt;"",J42&lt;TODAY()),"Vencido",IF(H42&gt;0,"Anticipo","Pendiente"))))</f>
        <v/>
      </c>
      <c r="L42" s="16">
        <f>IF(G42="","",IF(Panel!$C$13=0,0,G42/Panel!$C$13))</f>
        <v/>
      </c>
      <c r="M42" s="15" t="n"/>
    </row>
    <row r="43">
      <c r="B43" s="15" t="n"/>
      <c r="C43" s="23" t="n"/>
      <c r="D43" s="23" t="n"/>
      <c r="E43" s="24" t="n"/>
      <c r="F43" s="8" t="n"/>
      <c r="G43" s="25">
        <f>IF(OR(B43="",E43=""),"",E43*IF(D43="Por persona",IF(F43="",Panel!$C$13,F43),IF(F43="",1,F43)))</f>
        <v/>
      </c>
      <c r="H43" s="24" t="n"/>
      <c r="I43" s="16">
        <f>IF(G43="","",MAX(0,G43-H43))</f>
        <v/>
      </c>
      <c r="J43" s="26" t="n"/>
      <c r="K43" s="27">
        <f>IF(G43="","",IF(I43&lt;=0,"Pagado",IF(AND(J43&lt;&gt;"",J43&lt;TODAY()),"Vencido",IF(H43&gt;0,"Anticipo","Pendiente"))))</f>
        <v/>
      </c>
      <c r="L43" s="16">
        <f>IF(G43="","",IF(Panel!$C$13=0,0,G43/Panel!$C$13))</f>
        <v/>
      </c>
      <c r="M43" s="15" t="n"/>
    </row>
    <row r="44">
      <c r="B44" s="15" t="n"/>
      <c r="C44" s="23" t="n"/>
      <c r="D44" s="23" t="n"/>
      <c r="E44" s="24" t="n"/>
      <c r="F44" s="8" t="n"/>
      <c r="G44" s="25">
        <f>IF(OR(B44="",E44=""),"",E44*IF(D44="Por persona",IF(F44="",Panel!$C$13,F44),IF(F44="",1,F44)))</f>
        <v/>
      </c>
      <c r="H44" s="24" t="n"/>
      <c r="I44" s="16">
        <f>IF(G44="","",MAX(0,G44-H44))</f>
        <v/>
      </c>
      <c r="J44" s="26" t="n"/>
      <c r="K44" s="27">
        <f>IF(G44="","",IF(I44&lt;=0,"Pagado",IF(AND(J44&lt;&gt;"",J44&lt;TODAY()),"Vencido",IF(H44&gt;0,"Anticipo","Pendiente"))))</f>
        <v/>
      </c>
      <c r="L44" s="16">
        <f>IF(G44="","",IF(Panel!$C$13=0,0,G44/Panel!$C$13))</f>
        <v/>
      </c>
      <c r="M44" s="15" t="n"/>
    </row>
    <row r="45">
      <c r="B45" s="15" t="n"/>
      <c r="C45" s="23" t="n"/>
      <c r="D45" s="23" t="n"/>
      <c r="E45" s="24" t="n"/>
      <c r="F45" s="8" t="n"/>
      <c r="G45" s="25">
        <f>IF(OR(B45="",E45=""),"",E45*IF(D45="Por persona",IF(F45="",Panel!$C$13,F45),IF(F45="",1,F45)))</f>
        <v/>
      </c>
      <c r="H45" s="24" t="n"/>
      <c r="I45" s="16">
        <f>IF(G45="","",MAX(0,G45-H45))</f>
        <v/>
      </c>
      <c r="J45" s="26" t="n"/>
      <c r="K45" s="27">
        <f>IF(G45="","",IF(I45&lt;=0,"Pagado",IF(AND(J45&lt;&gt;"",J45&lt;TODAY()),"Vencido",IF(H45&gt;0,"Anticipo","Pendiente"))))</f>
        <v/>
      </c>
      <c r="L45" s="16">
        <f>IF(G45="","",IF(Panel!$C$13=0,0,G45/Panel!$C$13))</f>
        <v/>
      </c>
      <c r="M45" s="15" t="n"/>
    </row>
    <row r="46">
      <c r="B46" s="15" t="n"/>
      <c r="C46" s="23" t="n"/>
      <c r="D46" s="23" t="n"/>
      <c r="E46" s="24" t="n"/>
      <c r="F46" s="8" t="n"/>
      <c r="G46" s="25">
        <f>IF(OR(B46="",E46=""),"",E46*IF(D46="Por persona",IF(F46="",Panel!$C$13,F46),IF(F46="",1,F46)))</f>
        <v/>
      </c>
      <c r="H46" s="24" t="n"/>
      <c r="I46" s="16">
        <f>IF(G46="","",MAX(0,G46-H46))</f>
        <v/>
      </c>
      <c r="J46" s="26" t="n"/>
      <c r="K46" s="27">
        <f>IF(G46="","",IF(I46&lt;=0,"Pagado",IF(AND(J46&lt;&gt;"",J46&lt;TODAY()),"Vencido",IF(H46&gt;0,"Anticipo","Pendiente"))))</f>
        <v/>
      </c>
      <c r="L46" s="16">
        <f>IF(G46="","",IF(Panel!$C$13=0,0,G46/Panel!$C$13))</f>
        <v/>
      </c>
      <c r="M46" s="15" t="n"/>
    </row>
    <row r="47">
      <c r="B47" s="15" t="n"/>
      <c r="C47" s="23" t="n"/>
      <c r="D47" s="23" t="n"/>
      <c r="E47" s="24" t="n"/>
      <c r="F47" s="8" t="n"/>
      <c r="G47" s="25">
        <f>IF(OR(B47="",E47=""),"",E47*IF(D47="Por persona",IF(F47="",Panel!$C$13,F47),IF(F47="",1,F47)))</f>
        <v/>
      </c>
      <c r="H47" s="24" t="n"/>
      <c r="I47" s="16">
        <f>IF(G47="","",MAX(0,G47-H47))</f>
        <v/>
      </c>
      <c r="J47" s="26" t="n"/>
      <c r="K47" s="27">
        <f>IF(G47="","",IF(I47&lt;=0,"Pagado",IF(AND(J47&lt;&gt;"",J47&lt;TODAY()),"Vencido",IF(H47&gt;0,"Anticipo","Pendiente"))))</f>
        <v/>
      </c>
      <c r="L47" s="16">
        <f>IF(G47="","",IF(Panel!$C$13=0,0,G47/Panel!$C$13))</f>
        <v/>
      </c>
      <c r="M47" s="15" t="n"/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:M3"/>
    <mergeCell ref="B2:M2"/>
  </mergeCells>
  <conditionalFormatting sqref="B8:M47">
    <cfRule type="expression" priority="1" dxfId="0">
      <formula>$K8="Vencido"</formula>
    </cfRule>
    <cfRule type="expression" priority="2" dxfId="1">
      <formula>$K8="Anticipo"</formula>
    </cfRule>
    <cfRule type="expression" priority="3" dxfId="2">
      <formula>$K8="Pagado"</formula>
    </cfRule>
  </conditionalFormatting>
  <conditionalFormatting sqref="G8:G47">
    <cfRule type="dataBar" priority="4">
      <dataBar>
        <cfvo type="num" val="0"/>
        <cfvo type="max"/>
        <color rgb="0010B981"/>
      </dataBar>
    </cfRule>
  </conditionalFormatting>
  <dataValidations count="3">
    <dataValidation sqref="C8:C47" showDropDown="0" showInputMessage="0" showErrorMessage="0" allowBlank="1" type="list">
      <formula1>=Panel!$B$20:$B$25</formula1>
    </dataValidation>
    <dataValidation sqref="D8:D47" showDropDown="0" showInputMessage="0" showErrorMessage="0" allowBlank="1" type="list">
      <formula1>"Fijo,Por persona"</formula1>
    </dataValidation>
    <dataValidation sqref="E8:E47 H8:H47" showDropDown="0" showInputMessage="0" showErrorMessage="1" allowBlank="1" errorTitle="Importe" error="Escribe un importe igual o mayor que 0." type="decimal" operator="greaterThanOrEqual">
      <formula1>0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10B981"/>
    <outlinePr summaryBelow="1" summaryRight="1"/>
    <pageSetUpPr fitToPage="1"/>
  </sheetPr>
  <dimension ref="B2:N57"/>
  <sheetViews>
    <sheetView showGridLines="0" workbookViewId="0">
      <pane xSplit="3" ySplit="7" topLeftCell="D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6" customWidth="1" min="2" max="2"/>
    <col width="26" customWidth="1" min="3" max="3"/>
    <col width="11" customWidth="1" min="4" max="4"/>
    <col width="11" customWidth="1" min="5" max="5"/>
    <col width="11" customWidth="1" min="6" max="6"/>
    <col width="11" customWidth="1" min="7" max="7"/>
    <col width="13" customWidth="1" min="8" max="8"/>
    <col width="12" customWidth="1" min="9" max="9"/>
    <col width="12" customWidth="1" min="10" max="10"/>
    <col width="13" customWidth="1" min="11" max="11"/>
    <col width="13" customWidth="1" min="12" max="12"/>
    <col width="12" customWidth="1" min="13" max="13"/>
    <col width="10" customWidth="1" min="14" max="14"/>
  </cols>
  <sheetData>
    <row r="2" ht="34" customHeight="1">
      <c r="B2" s="1" t="inlineStr">
        <is>
          <t>Registro de pagos por graduado</t>
        </is>
      </c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</row>
    <row r="3">
      <c r="B3" s="3" t="inlineStr">
        <is>
          <t>Apunta el nombre y cada pago que entrega: la plantilla suma lo cobrado, lo que falta y el estado de cada persona.</t>
        </is>
      </c>
    </row>
    <row r="5">
      <c r="B5" s="28" t="inlineStr">
        <is>
          <t>Cuota acordada:</t>
        </is>
      </c>
      <c r="D5" s="13">
        <f>Panel!C14</f>
        <v/>
      </c>
      <c r="E5" s="22" t="inlineStr">
        <is>
          <t>Graduados:</t>
        </is>
      </c>
      <c r="F5" s="9">
        <f>COUNTA(C8:C57)</f>
        <v/>
      </c>
      <c r="I5" s="22" t="inlineStr">
        <is>
          <t>TOTALES:</t>
        </is>
      </c>
      <c r="J5" s="19">
        <f>SUM(J8:J57)</f>
        <v/>
      </c>
      <c r="K5" s="19">
        <f>SUM(K8:K57)</f>
        <v/>
      </c>
      <c r="L5" s="19">
        <f>SUM(L8:L57)</f>
        <v/>
      </c>
    </row>
    <row r="7" ht="44" customHeight="1">
      <c r="B7" s="14" t="inlineStr">
        <is>
          <t>Nº</t>
        </is>
      </c>
      <c r="C7" s="14" t="inlineStr">
        <is>
          <t>Graduado/a</t>
        </is>
      </c>
      <c r="D7" s="14" t="inlineStr">
        <is>
          <t>Pago 1</t>
        </is>
      </c>
      <c r="E7" s="14" t="inlineStr">
        <is>
          <t>Pago 2</t>
        </is>
      </c>
      <c r="F7" s="14" t="inlineStr">
        <is>
          <t>Pago 3</t>
        </is>
      </c>
      <c r="G7" s="14" t="inlineStr">
        <is>
          <t>Pago 4</t>
        </is>
      </c>
      <c r="H7" s="14" t="inlineStr">
        <is>
          <t>Fecha del último pago</t>
        </is>
      </c>
      <c r="I7" s="14" t="inlineStr">
        <is>
          <t>Ajuste (€)</t>
        </is>
      </c>
      <c r="J7" s="14" t="inlineStr">
        <is>
          <t>Cuota a pagar</t>
        </is>
      </c>
      <c r="K7" s="14" t="inlineStr">
        <is>
          <t>Total pagado</t>
        </is>
      </c>
      <c r="L7" s="14" t="inlineStr">
        <is>
          <t>Pendiente</t>
        </is>
      </c>
      <c r="M7" s="14" t="inlineStr">
        <is>
          <t>Estado</t>
        </is>
      </c>
      <c r="N7" s="14" t="inlineStr">
        <is>
          <t>% pagado</t>
        </is>
      </c>
    </row>
    <row r="8">
      <c r="B8" s="29">
        <f>IF(C8="","",ROW()-7)</f>
        <v/>
      </c>
      <c r="C8" s="15" t="inlineStr">
        <is>
          <t>Alba Martín</t>
        </is>
      </c>
      <c r="D8" s="24" t="n">
        <v>100</v>
      </c>
      <c r="E8" s="24" t="n">
        <v>100</v>
      </c>
      <c r="F8" s="24" t="n">
        <v>100</v>
      </c>
      <c r="G8" s="24" t="n"/>
      <c r="H8" s="26" t="n">
        <v>46438</v>
      </c>
      <c r="I8" s="24" t="n">
        <v>0</v>
      </c>
      <c r="J8" s="16">
        <f>IF(C8="","",MAX(0,Panel!$C$14+I8))</f>
        <v/>
      </c>
      <c r="K8" s="25">
        <f>IF(C8="","",SUM(D8:G8))</f>
        <v/>
      </c>
      <c r="L8" s="16">
        <f>IF(C8="","",MAX(0,J8-K8))</f>
        <v/>
      </c>
      <c r="M8" s="27">
        <f>IF(C8="","",IF(K8&gt;=J8,"Completo",IF(K8&gt;0,"Parcial","Sin pagar")))</f>
        <v/>
      </c>
      <c r="N8" s="30">
        <f>IF(C8="","",IF(J8&lt;=0,1,MIN(1,K8/J8)))</f>
        <v/>
      </c>
    </row>
    <row r="9">
      <c r="B9" s="29">
        <f>IF(C9="","",ROW()-7)</f>
        <v/>
      </c>
      <c r="C9" s="15" t="inlineStr">
        <is>
          <t>Bruno Sánchez</t>
        </is>
      </c>
      <c r="D9" s="24" t="n">
        <v>100</v>
      </c>
      <c r="E9" s="24" t="n">
        <v>100</v>
      </c>
      <c r="F9" s="24" t="n">
        <v>100</v>
      </c>
      <c r="G9" s="24" t="n">
        <v>0</v>
      </c>
      <c r="H9" s="26" t="n">
        <v>46438</v>
      </c>
      <c r="I9" s="24" t="n">
        <v>0</v>
      </c>
      <c r="J9" s="16">
        <f>IF(C9="","",MAX(0,Panel!$C$14+I9))</f>
        <v/>
      </c>
      <c r="K9" s="25">
        <f>IF(C9="","",SUM(D9:G9))</f>
        <v/>
      </c>
      <c r="L9" s="16">
        <f>IF(C9="","",MAX(0,J9-K9))</f>
        <v/>
      </c>
      <c r="M9" s="27">
        <f>IF(C9="","",IF(K9&gt;=J9,"Completo",IF(K9&gt;0,"Parcial","Sin pagar")))</f>
        <v/>
      </c>
      <c r="N9" s="30">
        <f>IF(C9="","",IF(J9&lt;=0,1,MIN(1,K9/J9)))</f>
        <v/>
      </c>
    </row>
    <row r="10">
      <c r="B10" s="29">
        <f>IF(C10="","",ROW()-7)</f>
        <v/>
      </c>
      <c r="C10" s="15" t="inlineStr">
        <is>
          <t>Carla Ortega</t>
        </is>
      </c>
      <c r="D10" s="24" t="n">
        <v>100</v>
      </c>
      <c r="E10" s="24" t="n">
        <v>100</v>
      </c>
      <c r="F10" s="24" t="n"/>
      <c r="G10" s="24" t="n"/>
      <c r="H10" s="26" t="n">
        <v>46371</v>
      </c>
      <c r="I10" s="24" t="n">
        <v>0</v>
      </c>
      <c r="J10" s="16">
        <f>IF(C10="","",MAX(0,Panel!$C$14+I10))</f>
        <v/>
      </c>
      <c r="K10" s="25">
        <f>IF(C10="","",SUM(D10:G10))</f>
        <v/>
      </c>
      <c r="L10" s="16">
        <f>IF(C10="","",MAX(0,J10-K10))</f>
        <v/>
      </c>
      <c r="M10" s="27">
        <f>IF(C10="","",IF(K10&gt;=J10,"Completo",IF(K10&gt;0,"Parcial","Sin pagar")))</f>
        <v/>
      </c>
      <c r="N10" s="30">
        <f>IF(C10="","",IF(J10&lt;=0,1,MIN(1,K10/J10)))</f>
        <v/>
      </c>
    </row>
    <row r="11">
      <c r="B11" s="29">
        <f>IF(C11="","",ROW()-7)</f>
        <v/>
      </c>
      <c r="C11" s="15" t="inlineStr">
        <is>
          <t>Daniel Ruiz</t>
        </is>
      </c>
      <c r="D11" s="24" t="n">
        <v>100</v>
      </c>
      <c r="E11" s="24" t="n"/>
      <c r="F11" s="24" t="n"/>
      <c r="G11" s="24" t="n"/>
      <c r="H11" s="26" t="n">
        <v>46296</v>
      </c>
      <c r="I11" s="24" t="n">
        <v>0</v>
      </c>
      <c r="J11" s="16">
        <f>IF(C11="","",MAX(0,Panel!$C$14+I11))</f>
        <v/>
      </c>
      <c r="K11" s="25">
        <f>IF(C11="","",SUM(D11:G11))</f>
        <v/>
      </c>
      <c r="L11" s="16">
        <f>IF(C11="","",MAX(0,J11-K11))</f>
        <v/>
      </c>
      <c r="M11" s="27">
        <f>IF(C11="","",IF(K11&gt;=J11,"Completo",IF(K11&gt;0,"Parcial","Sin pagar")))</f>
        <v/>
      </c>
      <c r="N11" s="30">
        <f>IF(C11="","",IF(J11&lt;=0,1,MIN(1,K11/J11)))</f>
        <v/>
      </c>
    </row>
    <row r="12">
      <c r="B12" s="29">
        <f>IF(C12="","",ROW()-7)</f>
        <v/>
      </c>
      <c r="C12" s="15" t="inlineStr">
        <is>
          <t>Elena Prieto</t>
        </is>
      </c>
      <c r="D12" s="24" t="n">
        <v>100</v>
      </c>
      <c r="E12" s="24" t="n">
        <v>100</v>
      </c>
      <c r="F12" s="24" t="n">
        <v>70</v>
      </c>
      <c r="G12" s="24" t="n"/>
      <c r="H12" s="26" t="n">
        <v>46440</v>
      </c>
      <c r="I12" s="24" t="n">
        <v>-30</v>
      </c>
      <c r="J12" s="16">
        <f>IF(C12="","",MAX(0,Panel!$C$14+I12))</f>
        <v/>
      </c>
      <c r="K12" s="25">
        <f>IF(C12="","",SUM(D12:G12))</f>
        <v/>
      </c>
      <c r="L12" s="16">
        <f>IF(C12="","",MAX(0,J12-K12))</f>
        <v/>
      </c>
      <c r="M12" s="27">
        <f>IF(C12="","",IF(K12&gt;=J12,"Completo",IF(K12&gt;0,"Parcial","Sin pagar")))</f>
        <v/>
      </c>
      <c r="N12" s="30">
        <f>IF(C12="","",IF(J12&lt;=0,1,MIN(1,K12/J12)))</f>
        <v/>
      </c>
    </row>
    <row r="13">
      <c r="B13" s="29">
        <f>IF(C13="","",ROW()-7)</f>
        <v/>
      </c>
      <c r="C13" s="15" t="inlineStr">
        <is>
          <t>Félix Navarro</t>
        </is>
      </c>
      <c r="D13" s="24" t="n">
        <v>100</v>
      </c>
      <c r="E13" s="24" t="n">
        <v>100</v>
      </c>
      <c r="F13" s="24" t="n"/>
      <c r="G13" s="24" t="n"/>
      <c r="H13" s="26" t="n">
        <v>46374</v>
      </c>
      <c r="I13" s="24" t="n">
        <v>0</v>
      </c>
      <c r="J13" s="16">
        <f>IF(C13="","",MAX(0,Panel!$C$14+I13))</f>
        <v/>
      </c>
      <c r="K13" s="25">
        <f>IF(C13="","",SUM(D13:G13))</f>
        <v/>
      </c>
      <c r="L13" s="16">
        <f>IF(C13="","",MAX(0,J13-K13))</f>
        <v/>
      </c>
      <c r="M13" s="27">
        <f>IF(C13="","",IF(K13&gt;=J13,"Completo",IF(K13&gt;0,"Parcial","Sin pagar")))</f>
        <v/>
      </c>
      <c r="N13" s="30">
        <f>IF(C13="","",IF(J13&lt;=0,1,MIN(1,K13/J13)))</f>
        <v/>
      </c>
    </row>
    <row r="14">
      <c r="B14" s="29">
        <f>IF(C14="","",ROW()-7)</f>
        <v/>
      </c>
      <c r="C14" s="15" t="inlineStr">
        <is>
          <t>Gala Romero</t>
        </is>
      </c>
      <c r="D14" s="24" t="n">
        <v>150</v>
      </c>
      <c r="E14" s="24" t="n">
        <v>150</v>
      </c>
      <c r="F14" s="24" t="n"/>
      <c r="G14" s="24" t="n"/>
      <c r="H14" s="26" t="n">
        <v>46366</v>
      </c>
      <c r="I14" s="24" t="n">
        <v>0</v>
      </c>
      <c r="J14" s="16">
        <f>IF(C14="","",MAX(0,Panel!$C$14+I14))</f>
        <v/>
      </c>
      <c r="K14" s="25">
        <f>IF(C14="","",SUM(D14:G14))</f>
        <v/>
      </c>
      <c r="L14" s="16">
        <f>IF(C14="","",MAX(0,J14-K14))</f>
        <v/>
      </c>
      <c r="M14" s="27">
        <f>IF(C14="","",IF(K14&gt;=J14,"Completo",IF(K14&gt;0,"Parcial","Sin pagar")))</f>
        <v/>
      </c>
      <c r="N14" s="30">
        <f>IF(C14="","",IF(J14&lt;=0,1,MIN(1,K14/J14)))</f>
        <v/>
      </c>
    </row>
    <row r="15">
      <c r="B15" s="29">
        <f>IF(C15="","",ROW()-7)</f>
        <v/>
      </c>
      <c r="C15" s="15" t="inlineStr">
        <is>
          <t>Hugo Delgado</t>
        </is>
      </c>
      <c r="D15" s="24" t="n"/>
      <c r="E15" s="24" t="n"/>
      <c r="F15" s="24" t="n"/>
      <c r="G15" s="24" t="n"/>
      <c r="H15" s="26" t="n"/>
      <c r="I15" s="24" t="n">
        <v>0</v>
      </c>
      <c r="J15" s="16">
        <f>IF(C15="","",MAX(0,Panel!$C$14+I15))</f>
        <v/>
      </c>
      <c r="K15" s="25">
        <f>IF(C15="","",SUM(D15:G15))</f>
        <v/>
      </c>
      <c r="L15" s="16">
        <f>IF(C15="","",MAX(0,J15-K15))</f>
        <v/>
      </c>
      <c r="M15" s="27">
        <f>IF(C15="","",IF(K15&gt;=J15,"Completo",IF(K15&gt;0,"Parcial","Sin pagar")))</f>
        <v/>
      </c>
      <c r="N15" s="30">
        <f>IF(C15="","",IF(J15&lt;=0,1,MIN(1,K15/J15)))</f>
        <v/>
      </c>
    </row>
    <row r="16">
      <c r="B16" s="29">
        <f>IF(C16="","",ROW()-7)</f>
        <v/>
      </c>
      <c r="C16" s="15" t="inlineStr">
        <is>
          <t>Inés Vidal</t>
        </is>
      </c>
      <c r="D16" s="24" t="n">
        <v>100</v>
      </c>
      <c r="E16" s="24" t="n">
        <v>100</v>
      </c>
      <c r="F16" s="24" t="n">
        <v>100</v>
      </c>
      <c r="G16" s="24" t="n"/>
      <c r="H16" s="26" t="n">
        <v>46437</v>
      </c>
      <c r="I16" s="24" t="n">
        <v>0</v>
      </c>
      <c r="J16" s="16">
        <f>IF(C16="","",MAX(0,Panel!$C$14+I16))</f>
        <v/>
      </c>
      <c r="K16" s="25">
        <f>IF(C16="","",SUM(D16:G16))</f>
        <v/>
      </c>
      <c r="L16" s="16">
        <f>IF(C16="","",MAX(0,J16-K16))</f>
        <v/>
      </c>
      <c r="M16" s="27">
        <f>IF(C16="","",IF(K16&gt;=J16,"Completo",IF(K16&gt;0,"Parcial","Sin pagar")))</f>
        <v/>
      </c>
      <c r="N16" s="30">
        <f>IF(C16="","",IF(J16&lt;=0,1,MIN(1,K16/J16)))</f>
        <v/>
      </c>
    </row>
    <row r="17">
      <c r="B17" s="29">
        <f>IF(C17="","",ROW()-7)</f>
        <v/>
      </c>
      <c r="C17" s="15" t="inlineStr">
        <is>
          <t>Jorge Castro</t>
        </is>
      </c>
      <c r="D17" s="24" t="n">
        <v>100</v>
      </c>
      <c r="E17" s="24" t="n">
        <v>100</v>
      </c>
      <c r="F17" s="24" t="n"/>
      <c r="G17" s="24" t="n"/>
      <c r="H17" s="26" t="n">
        <v>46373</v>
      </c>
      <c r="I17" s="24" t="n">
        <v>0</v>
      </c>
      <c r="J17" s="16">
        <f>IF(C17="","",MAX(0,Panel!$C$14+I17))</f>
        <v/>
      </c>
      <c r="K17" s="25">
        <f>IF(C17="","",SUM(D17:G17))</f>
        <v/>
      </c>
      <c r="L17" s="16">
        <f>IF(C17="","",MAX(0,J17-K17))</f>
        <v/>
      </c>
      <c r="M17" s="27">
        <f>IF(C17="","",IF(K17&gt;=J17,"Completo",IF(K17&gt;0,"Parcial","Sin pagar")))</f>
        <v/>
      </c>
      <c r="N17" s="30">
        <f>IF(C17="","",IF(J17&lt;=0,1,MIN(1,K17/J17)))</f>
        <v/>
      </c>
    </row>
    <row r="18">
      <c r="B18" s="29">
        <f>IF(C18="","",ROW()-7)</f>
        <v/>
      </c>
      <c r="C18" s="15" t="inlineStr">
        <is>
          <t>Lucía Molina</t>
        </is>
      </c>
      <c r="D18" s="24" t="n">
        <v>100</v>
      </c>
      <c r="E18" s="24" t="n">
        <v>100</v>
      </c>
      <c r="F18" s="24" t="n">
        <v>100</v>
      </c>
      <c r="G18" s="24" t="n"/>
      <c r="H18" s="26" t="n">
        <v>46438</v>
      </c>
      <c r="I18" s="24" t="n">
        <v>0</v>
      </c>
      <c r="J18" s="16">
        <f>IF(C18="","",MAX(0,Panel!$C$14+I18))</f>
        <v/>
      </c>
      <c r="K18" s="25">
        <f>IF(C18="","",SUM(D18:G18))</f>
        <v/>
      </c>
      <c r="L18" s="16">
        <f>IF(C18="","",MAX(0,J18-K18))</f>
        <v/>
      </c>
      <c r="M18" s="27">
        <f>IF(C18="","",IF(K18&gt;=J18,"Completo",IF(K18&gt;0,"Parcial","Sin pagar")))</f>
        <v/>
      </c>
      <c r="N18" s="30">
        <f>IF(C18="","",IF(J18&lt;=0,1,MIN(1,K18/J18)))</f>
        <v/>
      </c>
    </row>
    <row r="19">
      <c r="B19" s="29">
        <f>IF(C19="","",ROW()-7)</f>
        <v/>
      </c>
      <c r="C19" s="15" t="inlineStr">
        <is>
          <t>Marcos Gil</t>
        </is>
      </c>
      <c r="D19" s="24" t="n">
        <v>100</v>
      </c>
      <c r="E19" s="24" t="n"/>
      <c r="F19" s="24" t="n"/>
      <c r="G19" s="24" t="n"/>
      <c r="H19" s="26" t="n">
        <v>46296</v>
      </c>
      <c r="I19" s="24" t="n">
        <v>0</v>
      </c>
      <c r="J19" s="16">
        <f>IF(C19="","",MAX(0,Panel!$C$14+I19))</f>
        <v/>
      </c>
      <c r="K19" s="25">
        <f>IF(C19="","",SUM(D19:G19))</f>
        <v/>
      </c>
      <c r="L19" s="16">
        <f>IF(C19="","",MAX(0,J19-K19))</f>
        <v/>
      </c>
      <c r="M19" s="27">
        <f>IF(C19="","",IF(K19&gt;=J19,"Completo",IF(K19&gt;0,"Parcial","Sin pagar")))</f>
        <v/>
      </c>
      <c r="N19" s="30">
        <f>IF(C19="","",IF(J19&lt;=0,1,MIN(1,K19/J19)))</f>
        <v/>
      </c>
    </row>
    <row r="20">
      <c r="B20" s="29">
        <f>IF(C20="","",ROW()-7)</f>
        <v/>
      </c>
      <c r="C20" s="15" t="inlineStr">
        <is>
          <t>Noa Herrera</t>
        </is>
      </c>
      <c r="D20" s="24" t="n">
        <v>100</v>
      </c>
      <c r="E20" s="24" t="n">
        <v>100</v>
      </c>
      <c r="F20" s="24" t="n">
        <v>100</v>
      </c>
      <c r="G20" s="24" t="n"/>
      <c r="H20" s="26" t="n">
        <v>46439</v>
      </c>
      <c r="I20" s="24" t="n">
        <v>0</v>
      </c>
      <c r="J20" s="16">
        <f>IF(C20="","",MAX(0,Panel!$C$14+I20))</f>
        <v/>
      </c>
      <c r="K20" s="25">
        <f>IF(C20="","",SUM(D20:G20))</f>
        <v/>
      </c>
      <c r="L20" s="16">
        <f>IF(C20="","",MAX(0,J20-K20))</f>
        <v/>
      </c>
      <c r="M20" s="27">
        <f>IF(C20="","",IF(K20&gt;=J20,"Completo",IF(K20&gt;0,"Parcial","Sin pagar")))</f>
        <v/>
      </c>
      <c r="N20" s="30">
        <f>IF(C20="","",IF(J20&lt;=0,1,MIN(1,K20/J20)))</f>
        <v/>
      </c>
    </row>
    <row r="21">
      <c r="B21" s="29">
        <f>IF(C21="","",ROW()-7)</f>
        <v/>
      </c>
      <c r="C21" s="15" t="inlineStr">
        <is>
          <t>Óscar Ramos</t>
        </is>
      </c>
      <c r="D21" s="24" t="n">
        <v>100</v>
      </c>
      <c r="E21" s="24" t="n">
        <v>100</v>
      </c>
      <c r="F21" s="24" t="n"/>
      <c r="G21" s="24" t="n"/>
      <c r="H21" s="26" t="n">
        <v>46372</v>
      </c>
      <c r="I21" s="24" t="n">
        <v>0</v>
      </c>
      <c r="J21" s="16">
        <f>IF(C21="","",MAX(0,Panel!$C$14+I21))</f>
        <v/>
      </c>
      <c r="K21" s="25">
        <f>IF(C21="","",SUM(D21:G21))</f>
        <v/>
      </c>
      <c r="L21" s="16">
        <f>IF(C21="","",MAX(0,J21-K21))</f>
        <v/>
      </c>
      <c r="M21" s="27">
        <f>IF(C21="","",IF(K21&gt;=J21,"Completo",IF(K21&gt;0,"Parcial","Sin pagar")))</f>
        <v/>
      </c>
      <c r="N21" s="30">
        <f>IF(C21="","",IF(J21&lt;=0,1,MIN(1,K21/J21)))</f>
        <v/>
      </c>
    </row>
    <row r="22">
      <c r="B22" s="29">
        <f>IF(C22="","",ROW()-7)</f>
        <v/>
      </c>
      <c r="C22" s="15" t="n"/>
      <c r="D22" s="24" t="n"/>
      <c r="E22" s="24" t="n"/>
      <c r="F22" s="24" t="n"/>
      <c r="G22" s="24" t="n"/>
      <c r="H22" s="26" t="n"/>
      <c r="I22" s="24" t="n"/>
      <c r="J22" s="16">
        <f>IF(C22="","",MAX(0,Panel!$C$14+I22))</f>
        <v/>
      </c>
      <c r="K22" s="25">
        <f>IF(C22="","",SUM(D22:G22))</f>
        <v/>
      </c>
      <c r="L22" s="16">
        <f>IF(C22="","",MAX(0,J22-K22))</f>
        <v/>
      </c>
      <c r="M22" s="27">
        <f>IF(C22="","",IF(K22&gt;=J22,"Completo",IF(K22&gt;0,"Parcial","Sin pagar")))</f>
        <v/>
      </c>
      <c r="N22" s="30">
        <f>IF(C22="","",IF(J22&lt;=0,1,MIN(1,K22/J22)))</f>
        <v/>
      </c>
    </row>
    <row r="23">
      <c r="B23" s="29">
        <f>IF(C23="","",ROW()-7)</f>
        <v/>
      </c>
      <c r="C23" s="15" t="n"/>
      <c r="D23" s="24" t="n"/>
      <c r="E23" s="24" t="n"/>
      <c r="F23" s="24" t="n"/>
      <c r="G23" s="24" t="n"/>
      <c r="H23" s="26" t="n"/>
      <c r="I23" s="24" t="n"/>
      <c r="J23" s="16">
        <f>IF(C23="","",MAX(0,Panel!$C$14+I23))</f>
        <v/>
      </c>
      <c r="K23" s="25">
        <f>IF(C23="","",SUM(D23:G23))</f>
        <v/>
      </c>
      <c r="L23" s="16">
        <f>IF(C23="","",MAX(0,J23-K23))</f>
        <v/>
      </c>
      <c r="M23" s="27">
        <f>IF(C23="","",IF(K23&gt;=J23,"Completo",IF(K23&gt;0,"Parcial","Sin pagar")))</f>
        <v/>
      </c>
      <c r="N23" s="30">
        <f>IF(C23="","",IF(J23&lt;=0,1,MIN(1,K23/J23)))</f>
        <v/>
      </c>
    </row>
    <row r="24">
      <c r="B24" s="29">
        <f>IF(C24="","",ROW()-7)</f>
        <v/>
      </c>
      <c r="C24" s="15" t="n"/>
      <c r="D24" s="24" t="n"/>
      <c r="E24" s="24" t="n"/>
      <c r="F24" s="24" t="n"/>
      <c r="G24" s="24" t="n"/>
      <c r="H24" s="26" t="n"/>
      <c r="I24" s="24" t="n"/>
      <c r="J24" s="16">
        <f>IF(C24="","",MAX(0,Panel!$C$14+I24))</f>
        <v/>
      </c>
      <c r="K24" s="25">
        <f>IF(C24="","",SUM(D24:G24))</f>
        <v/>
      </c>
      <c r="L24" s="16">
        <f>IF(C24="","",MAX(0,J24-K24))</f>
        <v/>
      </c>
      <c r="M24" s="27">
        <f>IF(C24="","",IF(K24&gt;=J24,"Completo",IF(K24&gt;0,"Parcial","Sin pagar")))</f>
        <v/>
      </c>
      <c r="N24" s="30">
        <f>IF(C24="","",IF(J24&lt;=0,1,MIN(1,K24/J24)))</f>
        <v/>
      </c>
    </row>
    <row r="25">
      <c r="B25" s="29">
        <f>IF(C25="","",ROW()-7)</f>
        <v/>
      </c>
      <c r="C25" s="15" t="n"/>
      <c r="D25" s="24" t="n"/>
      <c r="E25" s="24" t="n"/>
      <c r="F25" s="24" t="n"/>
      <c r="G25" s="24" t="n"/>
      <c r="H25" s="26" t="n"/>
      <c r="I25" s="24" t="n"/>
      <c r="J25" s="16">
        <f>IF(C25="","",MAX(0,Panel!$C$14+I25))</f>
        <v/>
      </c>
      <c r="K25" s="25">
        <f>IF(C25="","",SUM(D25:G25))</f>
        <v/>
      </c>
      <c r="L25" s="16">
        <f>IF(C25="","",MAX(0,J25-K25))</f>
        <v/>
      </c>
      <c r="M25" s="27">
        <f>IF(C25="","",IF(K25&gt;=J25,"Completo",IF(K25&gt;0,"Parcial","Sin pagar")))</f>
        <v/>
      </c>
      <c r="N25" s="30">
        <f>IF(C25="","",IF(J25&lt;=0,1,MIN(1,K25/J25)))</f>
        <v/>
      </c>
    </row>
    <row r="26">
      <c r="B26" s="29">
        <f>IF(C26="","",ROW()-7)</f>
        <v/>
      </c>
      <c r="C26" s="15" t="n"/>
      <c r="D26" s="24" t="n"/>
      <c r="E26" s="24" t="n"/>
      <c r="F26" s="24" t="n"/>
      <c r="G26" s="24" t="n"/>
      <c r="H26" s="26" t="n"/>
      <c r="I26" s="24" t="n"/>
      <c r="J26" s="16">
        <f>IF(C26="","",MAX(0,Panel!$C$14+I26))</f>
        <v/>
      </c>
      <c r="K26" s="25">
        <f>IF(C26="","",SUM(D26:G26))</f>
        <v/>
      </c>
      <c r="L26" s="16">
        <f>IF(C26="","",MAX(0,J26-K26))</f>
        <v/>
      </c>
      <c r="M26" s="27">
        <f>IF(C26="","",IF(K26&gt;=J26,"Completo",IF(K26&gt;0,"Parcial","Sin pagar")))</f>
        <v/>
      </c>
      <c r="N26" s="30">
        <f>IF(C26="","",IF(J26&lt;=0,1,MIN(1,K26/J26)))</f>
        <v/>
      </c>
    </row>
    <row r="27">
      <c r="B27" s="29">
        <f>IF(C27="","",ROW()-7)</f>
        <v/>
      </c>
      <c r="C27" s="15" t="n"/>
      <c r="D27" s="24" t="n"/>
      <c r="E27" s="24" t="n"/>
      <c r="F27" s="24" t="n"/>
      <c r="G27" s="24" t="n"/>
      <c r="H27" s="26" t="n"/>
      <c r="I27" s="24" t="n"/>
      <c r="J27" s="16">
        <f>IF(C27="","",MAX(0,Panel!$C$14+I27))</f>
        <v/>
      </c>
      <c r="K27" s="25">
        <f>IF(C27="","",SUM(D27:G27))</f>
        <v/>
      </c>
      <c r="L27" s="16">
        <f>IF(C27="","",MAX(0,J27-K27))</f>
        <v/>
      </c>
      <c r="M27" s="27">
        <f>IF(C27="","",IF(K27&gt;=J27,"Completo",IF(K27&gt;0,"Parcial","Sin pagar")))</f>
        <v/>
      </c>
      <c r="N27" s="30">
        <f>IF(C27="","",IF(J27&lt;=0,1,MIN(1,K27/J27)))</f>
        <v/>
      </c>
    </row>
    <row r="28">
      <c r="B28" s="29">
        <f>IF(C28="","",ROW()-7)</f>
        <v/>
      </c>
      <c r="C28" s="15" t="n"/>
      <c r="D28" s="24" t="n"/>
      <c r="E28" s="24" t="n"/>
      <c r="F28" s="24" t="n"/>
      <c r="G28" s="24" t="n"/>
      <c r="H28" s="26" t="n"/>
      <c r="I28" s="24" t="n"/>
      <c r="J28" s="16">
        <f>IF(C28="","",MAX(0,Panel!$C$14+I28))</f>
        <v/>
      </c>
      <c r="K28" s="25">
        <f>IF(C28="","",SUM(D28:G28))</f>
        <v/>
      </c>
      <c r="L28" s="16">
        <f>IF(C28="","",MAX(0,J28-K28))</f>
        <v/>
      </c>
      <c r="M28" s="27">
        <f>IF(C28="","",IF(K28&gt;=J28,"Completo",IF(K28&gt;0,"Parcial","Sin pagar")))</f>
        <v/>
      </c>
      <c r="N28" s="30">
        <f>IF(C28="","",IF(J28&lt;=0,1,MIN(1,K28/J28)))</f>
        <v/>
      </c>
    </row>
    <row r="29">
      <c r="B29" s="29">
        <f>IF(C29="","",ROW()-7)</f>
        <v/>
      </c>
      <c r="C29" s="15" t="n"/>
      <c r="D29" s="24" t="n"/>
      <c r="E29" s="24" t="n"/>
      <c r="F29" s="24" t="n"/>
      <c r="G29" s="24" t="n"/>
      <c r="H29" s="26" t="n"/>
      <c r="I29" s="24" t="n"/>
      <c r="J29" s="16">
        <f>IF(C29="","",MAX(0,Panel!$C$14+I29))</f>
        <v/>
      </c>
      <c r="K29" s="25">
        <f>IF(C29="","",SUM(D29:G29))</f>
        <v/>
      </c>
      <c r="L29" s="16">
        <f>IF(C29="","",MAX(0,J29-K29))</f>
        <v/>
      </c>
      <c r="M29" s="27">
        <f>IF(C29="","",IF(K29&gt;=J29,"Completo",IF(K29&gt;0,"Parcial","Sin pagar")))</f>
        <v/>
      </c>
      <c r="N29" s="30">
        <f>IF(C29="","",IF(J29&lt;=0,1,MIN(1,K29/J29)))</f>
        <v/>
      </c>
    </row>
    <row r="30">
      <c r="B30" s="29">
        <f>IF(C30="","",ROW()-7)</f>
        <v/>
      </c>
      <c r="C30" s="15" t="n"/>
      <c r="D30" s="24" t="n"/>
      <c r="E30" s="24" t="n"/>
      <c r="F30" s="24" t="n"/>
      <c r="G30" s="24" t="n"/>
      <c r="H30" s="26" t="n"/>
      <c r="I30" s="24" t="n"/>
      <c r="J30" s="16">
        <f>IF(C30="","",MAX(0,Panel!$C$14+I30))</f>
        <v/>
      </c>
      <c r="K30" s="25">
        <f>IF(C30="","",SUM(D30:G30))</f>
        <v/>
      </c>
      <c r="L30" s="16">
        <f>IF(C30="","",MAX(0,J30-K30))</f>
        <v/>
      </c>
      <c r="M30" s="27">
        <f>IF(C30="","",IF(K30&gt;=J30,"Completo",IF(K30&gt;0,"Parcial","Sin pagar")))</f>
        <v/>
      </c>
      <c r="N30" s="30">
        <f>IF(C30="","",IF(J30&lt;=0,1,MIN(1,K30/J30)))</f>
        <v/>
      </c>
    </row>
    <row r="31">
      <c r="B31" s="29">
        <f>IF(C31="","",ROW()-7)</f>
        <v/>
      </c>
      <c r="C31" s="15" t="n"/>
      <c r="D31" s="24" t="n"/>
      <c r="E31" s="24" t="n"/>
      <c r="F31" s="24" t="n"/>
      <c r="G31" s="24" t="n"/>
      <c r="H31" s="26" t="n"/>
      <c r="I31" s="24" t="n"/>
      <c r="J31" s="16">
        <f>IF(C31="","",MAX(0,Panel!$C$14+I31))</f>
        <v/>
      </c>
      <c r="K31" s="25">
        <f>IF(C31="","",SUM(D31:G31))</f>
        <v/>
      </c>
      <c r="L31" s="16">
        <f>IF(C31="","",MAX(0,J31-K31))</f>
        <v/>
      </c>
      <c r="M31" s="27">
        <f>IF(C31="","",IF(K31&gt;=J31,"Completo",IF(K31&gt;0,"Parcial","Sin pagar")))</f>
        <v/>
      </c>
      <c r="N31" s="30">
        <f>IF(C31="","",IF(J31&lt;=0,1,MIN(1,K31/J31)))</f>
        <v/>
      </c>
    </row>
    <row r="32">
      <c r="B32" s="29">
        <f>IF(C32="","",ROW()-7)</f>
        <v/>
      </c>
      <c r="C32" s="15" t="n"/>
      <c r="D32" s="24" t="n"/>
      <c r="E32" s="24" t="n"/>
      <c r="F32" s="24" t="n"/>
      <c r="G32" s="24" t="n"/>
      <c r="H32" s="26" t="n"/>
      <c r="I32" s="24" t="n"/>
      <c r="J32" s="16">
        <f>IF(C32="","",MAX(0,Panel!$C$14+I32))</f>
        <v/>
      </c>
      <c r="K32" s="25">
        <f>IF(C32="","",SUM(D32:G32))</f>
        <v/>
      </c>
      <c r="L32" s="16">
        <f>IF(C32="","",MAX(0,J32-K32))</f>
        <v/>
      </c>
      <c r="M32" s="27">
        <f>IF(C32="","",IF(K32&gt;=J32,"Completo",IF(K32&gt;0,"Parcial","Sin pagar")))</f>
        <v/>
      </c>
      <c r="N32" s="30">
        <f>IF(C32="","",IF(J32&lt;=0,1,MIN(1,K32/J32)))</f>
        <v/>
      </c>
    </row>
    <row r="33">
      <c r="B33" s="29">
        <f>IF(C33="","",ROW()-7)</f>
        <v/>
      </c>
      <c r="C33" s="15" t="n"/>
      <c r="D33" s="24" t="n"/>
      <c r="E33" s="24" t="n"/>
      <c r="F33" s="24" t="n"/>
      <c r="G33" s="24" t="n"/>
      <c r="H33" s="26" t="n"/>
      <c r="I33" s="24" t="n"/>
      <c r="J33" s="16">
        <f>IF(C33="","",MAX(0,Panel!$C$14+I33))</f>
        <v/>
      </c>
      <c r="K33" s="25">
        <f>IF(C33="","",SUM(D33:G33))</f>
        <v/>
      </c>
      <c r="L33" s="16">
        <f>IF(C33="","",MAX(0,J33-K33))</f>
        <v/>
      </c>
      <c r="M33" s="27">
        <f>IF(C33="","",IF(K33&gt;=J33,"Completo",IF(K33&gt;0,"Parcial","Sin pagar")))</f>
        <v/>
      </c>
      <c r="N33" s="30">
        <f>IF(C33="","",IF(J33&lt;=0,1,MIN(1,K33/J33)))</f>
        <v/>
      </c>
    </row>
    <row r="34">
      <c r="B34" s="29">
        <f>IF(C34="","",ROW()-7)</f>
        <v/>
      </c>
      <c r="C34" s="15" t="n"/>
      <c r="D34" s="24" t="n"/>
      <c r="E34" s="24" t="n"/>
      <c r="F34" s="24" t="n"/>
      <c r="G34" s="24" t="n"/>
      <c r="H34" s="26" t="n"/>
      <c r="I34" s="24" t="n"/>
      <c r="J34" s="16">
        <f>IF(C34="","",MAX(0,Panel!$C$14+I34))</f>
        <v/>
      </c>
      <c r="K34" s="25">
        <f>IF(C34="","",SUM(D34:G34))</f>
        <v/>
      </c>
      <c r="L34" s="16">
        <f>IF(C34="","",MAX(0,J34-K34))</f>
        <v/>
      </c>
      <c r="M34" s="27">
        <f>IF(C34="","",IF(K34&gt;=J34,"Completo",IF(K34&gt;0,"Parcial","Sin pagar")))</f>
        <v/>
      </c>
      <c r="N34" s="30">
        <f>IF(C34="","",IF(J34&lt;=0,1,MIN(1,K34/J34)))</f>
        <v/>
      </c>
    </row>
    <row r="35">
      <c r="B35" s="29">
        <f>IF(C35="","",ROW()-7)</f>
        <v/>
      </c>
      <c r="C35" s="15" t="n"/>
      <c r="D35" s="24" t="n"/>
      <c r="E35" s="24" t="n"/>
      <c r="F35" s="24" t="n"/>
      <c r="G35" s="24" t="n"/>
      <c r="H35" s="26" t="n"/>
      <c r="I35" s="24" t="n"/>
      <c r="J35" s="16">
        <f>IF(C35="","",MAX(0,Panel!$C$14+I35))</f>
        <v/>
      </c>
      <c r="K35" s="25">
        <f>IF(C35="","",SUM(D35:G35))</f>
        <v/>
      </c>
      <c r="L35" s="16">
        <f>IF(C35="","",MAX(0,J35-K35))</f>
        <v/>
      </c>
      <c r="M35" s="27">
        <f>IF(C35="","",IF(K35&gt;=J35,"Completo",IF(K35&gt;0,"Parcial","Sin pagar")))</f>
        <v/>
      </c>
      <c r="N35" s="30">
        <f>IF(C35="","",IF(J35&lt;=0,1,MIN(1,K35/J35)))</f>
        <v/>
      </c>
    </row>
    <row r="36">
      <c r="B36" s="29">
        <f>IF(C36="","",ROW()-7)</f>
        <v/>
      </c>
      <c r="C36" s="15" t="n"/>
      <c r="D36" s="24" t="n"/>
      <c r="E36" s="24" t="n"/>
      <c r="F36" s="24" t="n"/>
      <c r="G36" s="24" t="n"/>
      <c r="H36" s="26" t="n"/>
      <c r="I36" s="24" t="n"/>
      <c r="J36" s="16">
        <f>IF(C36="","",MAX(0,Panel!$C$14+I36))</f>
        <v/>
      </c>
      <c r="K36" s="25">
        <f>IF(C36="","",SUM(D36:G36))</f>
        <v/>
      </c>
      <c r="L36" s="16">
        <f>IF(C36="","",MAX(0,J36-K36))</f>
        <v/>
      </c>
      <c r="M36" s="27">
        <f>IF(C36="","",IF(K36&gt;=J36,"Completo",IF(K36&gt;0,"Parcial","Sin pagar")))</f>
        <v/>
      </c>
      <c r="N36" s="30">
        <f>IF(C36="","",IF(J36&lt;=0,1,MIN(1,K36/J36)))</f>
        <v/>
      </c>
    </row>
    <row r="37">
      <c r="B37" s="29">
        <f>IF(C37="","",ROW()-7)</f>
        <v/>
      </c>
      <c r="C37" s="15" t="n"/>
      <c r="D37" s="24" t="n"/>
      <c r="E37" s="24" t="n"/>
      <c r="F37" s="24" t="n"/>
      <c r="G37" s="24" t="n"/>
      <c r="H37" s="26" t="n"/>
      <c r="I37" s="24" t="n"/>
      <c r="J37" s="16">
        <f>IF(C37="","",MAX(0,Panel!$C$14+I37))</f>
        <v/>
      </c>
      <c r="K37" s="25">
        <f>IF(C37="","",SUM(D37:G37))</f>
        <v/>
      </c>
      <c r="L37" s="16">
        <f>IF(C37="","",MAX(0,J37-K37))</f>
        <v/>
      </c>
      <c r="M37" s="27">
        <f>IF(C37="","",IF(K37&gt;=J37,"Completo",IF(K37&gt;0,"Parcial","Sin pagar")))</f>
        <v/>
      </c>
      <c r="N37" s="30">
        <f>IF(C37="","",IF(J37&lt;=0,1,MIN(1,K37/J37)))</f>
        <v/>
      </c>
    </row>
    <row r="38">
      <c r="B38" s="29">
        <f>IF(C38="","",ROW()-7)</f>
        <v/>
      </c>
      <c r="C38" s="15" t="n"/>
      <c r="D38" s="24" t="n"/>
      <c r="E38" s="24" t="n"/>
      <c r="F38" s="24" t="n"/>
      <c r="G38" s="24" t="n"/>
      <c r="H38" s="26" t="n"/>
      <c r="I38" s="24" t="n"/>
      <c r="J38" s="16">
        <f>IF(C38="","",MAX(0,Panel!$C$14+I38))</f>
        <v/>
      </c>
      <c r="K38" s="25">
        <f>IF(C38="","",SUM(D38:G38))</f>
        <v/>
      </c>
      <c r="L38" s="16">
        <f>IF(C38="","",MAX(0,J38-K38))</f>
        <v/>
      </c>
      <c r="M38" s="27">
        <f>IF(C38="","",IF(K38&gt;=J38,"Completo",IF(K38&gt;0,"Parcial","Sin pagar")))</f>
        <v/>
      </c>
      <c r="N38" s="30">
        <f>IF(C38="","",IF(J38&lt;=0,1,MIN(1,K38/J38)))</f>
        <v/>
      </c>
    </row>
    <row r="39">
      <c r="B39" s="29">
        <f>IF(C39="","",ROW()-7)</f>
        <v/>
      </c>
      <c r="C39" s="15" t="n"/>
      <c r="D39" s="24" t="n"/>
      <c r="E39" s="24" t="n"/>
      <c r="F39" s="24" t="n"/>
      <c r="G39" s="24" t="n"/>
      <c r="H39" s="26" t="n"/>
      <c r="I39" s="24" t="n"/>
      <c r="J39" s="16">
        <f>IF(C39="","",MAX(0,Panel!$C$14+I39))</f>
        <v/>
      </c>
      <c r="K39" s="25">
        <f>IF(C39="","",SUM(D39:G39))</f>
        <v/>
      </c>
      <c r="L39" s="16">
        <f>IF(C39="","",MAX(0,J39-K39))</f>
        <v/>
      </c>
      <c r="M39" s="27">
        <f>IF(C39="","",IF(K39&gt;=J39,"Completo",IF(K39&gt;0,"Parcial","Sin pagar")))</f>
        <v/>
      </c>
      <c r="N39" s="30">
        <f>IF(C39="","",IF(J39&lt;=0,1,MIN(1,K39/J39)))</f>
        <v/>
      </c>
    </row>
    <row r="40">
      <c r="B40" s="29">
        <f>IF(C40="","",ROW()-7)</f>
        <v/>
      </c>
      <c r="C40" s="15" t="n"/>
      <c r="D40" s="24" t="n"/>
      <c r="E40" s="24" t="n"/>
      <c r="F40" s="24" t="n"/>
      <c r="G40" s="24" t="n"/>
      <c r="H40" s="26" t="n"/>
      <c r="I40" s="24" t="n"/>
      <c r="J40" s="16">
        <f>IF(C40="","",MAX(0,Panel!$C$14+I40))</f>
        <v/>
      </c>
      <c r="K40" s="25">
        <f>IF(C40="","",SUM(D40:G40))</f>
        <v/>
      </c>
      <c r="L40" s="16">
        <f>IF(C40="","",MAX(0,J40-K40))</f>
        <v/>
      </c>
      <c r="M40" s="27">
        <f>IF(C40="","",IF(K40&gt;=J40,"Completo",IF(K40&gt;0,"Parcial","Sin pagar")))</f>
        <v/>
      </c>
      <c r="N40" s="30">
        <f>IF(C40="","",IF(J40&lt;=0,1,MIN(1,K40/J40)))</f>
        <v/>
      </c>
    </row>
    <row r="41">
      <c r="B41" s="29">
        <f>IF(C41="","",ROW()-7)</f>
        <v/>
      </c>
      <c r="C41" s="15" t="n"/>
      <c r="D41" s="24" t="n"/>
      <c r="E41" s="24" t="n"/>
      <c r="F41" s="24" t="n"/>
      <c r="G41" s="24" t="n"/>
      <c r="H41" s="26" t="n"/>
      <c r="I41" s="24" t="n"/>
      <c r="J41" s="16">
        <f>IF(C41="","",MAX(0,Panel!$C$14+I41))</f>
        <v/>
      </c>
      <c r="K41" s="25">
        <f>IF(C41="","",SUM(D41:G41))</f>
        <v/>
      </c>
      <c r="L41" s="16">
        <f>IF(C41="","",MAX(0,J41-K41))</f>
        <v/>
      </c>
      <c r="M41" s="27">
        <f>IF(C41="","",IF(K41&gt;=J41,"Completo",IF(K41&gt;0,"Parcial","Sin pagar")))</f>
        <v/>
      </c>
      <c r="N41" s="30">
        <f>IF(C41="","",IF(J41&lt;=0,1,MIN(1,K41/J41)))</f>
        <v/>
      </c>
    </row>
    <row r="42">
      <c r="B42" s="29">
        <f>IF(C42="","",ROW()-7)</f>
        <v/>
      </c>
      <c r="C42" s="15" t="n"/>
      <c r="D42" s="24" t="n"/>
      <c r="E42" s="24" t="n"/>
      <c r="F42" s="24" t="n"/>
      <c r="G42" s="24" t="n"/>
      <c r="H42" s="26" t="n"/>
      <c r="I42" s="24" t="n"/>
      <c r="J42" s="16">
        <f>IF(C42="","",MAX(0,Panel!$C$14+I42))</f>
        <v/>
      </c>
      <c r="K42" s="25">
        <f>IF(C42="","",SUM(D42:G42))</f>
        <v/>
      </c>
      <c r="L42" s="16">
        <f>IF(C42="","",MAX(0,J42-K42))</f>
        <v/>
      </c>
      <c r="M42" s="27">
        <f>IF(C42="","",IF(K42&gt;=J42,"Completo",IF(K42&gt;0,"Parcial","Sin pagar")))</f>
        <v/>
      </c>
      <c r="N42" s="30">
        <f>IF(C42="","",IF(J42&lt;=0,1,MIN(1,K42/J42)))</f>
        <v/>
      </c>
    </row>
    <row r="43">
      <c r="B43" s="29">
        <f>IF(C43="","",ROW()-7)</f>
        <v/>
      </c>
      <c r="C43" s="15" t="n"/>
      <c r="D43" s="24" t="n"/>
      <c r="E43" s="24" t="n"/>
      <c r="F43" s="24" t="n"/>
      <c r="G43" s="24" t="n"/>
      <c r="H43" s="26" t="n"/>
      <c r="I43" s="24" t="n"/>
      <c r="J43" s="16">
        <f>IF(C43="","",MAX(0,Panel!$C$14+I43))</f>
        <v/>
      </c>
      <c r="K43" s="25">
        <f>IF(C43="","",SUM(D43:G43))</f>
        <v/>
      </c>
      <c r="L43" s="16">
        <f>IF(C43="","",MAX(0,J43-K43))</f>
        <v/>
      </c>
      <c r="M43" s="27">
        <f>IF(C43="","",IF(K43&gt;=J43,"Completo",IF(K43&gt;0,"Parcial","Sin pagar")))</f>
        <v/>
      </c>
      <c r="N43" s="30">
        <f>IF(C43="","",IF(J43&lt;=0,1,MIN(1,K43/J43)))</f>
        <v/>
      </c>
    </row>
    <row r="44">
      <c r="B44" s="29">
        <f>IF(C44="","",ROW()-7)</f>
        <v/>
      </c>
      <c r="C44" s="15" t="n"/>
      <c r="D44" s="24" t="n"/>
      <c r="E44" s="24" t="n"/>
      <c r="F44" s="24" t="n"/>
      <c r="G44" s="24" t="n"/>
      <c r="H44" s="26" t="n"/>
      <c r="I44" s="24" t="n"/>
      <c r="J44" s="16">
        <f>IF(C44="","",MAX(0,Panel!$C$14+I44))</f>
        <v/>
      </c>
      <c r="K44" s="25">
        <f>IF(C44="","",SUM(D44:G44))</f>
        <v/>
      </c>
      <c r="L44" s="16">
        <f>IF(C44="","",MAX(0,J44-K44))</f>
        <v/>
      </c>
      <c r="M44" s="27">
        <f>IF(C44="","",IF(K44&gt;=J44,"Completo",IF(K44&gt;0,"Parcial","Sin pagar")))</f>
        <v/>
      </c>
      <c r="N44" s="30">
        <f>IF(C44="","",IF(J44&lt;=0,1,MIN(1,K44/J44)))</f>
        <v/>
      </c>
    </row>
    <row r="45">
      <c r="B45" s="29">
        <f>IF(C45="","",ROW()-7)</f>
        <v/>
      </c>
      <c r="C45" s="15" t="n"/>
      <c r="D45" s="24" t="n"/>
      <c r="E45" s="24" t="n"/>
      <c r="F45" s="24" t="n"/>
      <c r="G45" s="24" t="n"/>
      <c r="H45" s="26" t="n"/>
      <c r="I45" s="24" t="n"/>
      <c r="J45" s="16">
        <f>IF(C45="","",MAX(0,Panel!$C$14+I45))</f>
        <v/>
      </c>
      <c r="K45" s="25">
        <f>IF(C45="","",SUM(D45:G45))</f>
        <v/>
      </c>
      <c r="L45" s="16">
        <f>IF(C45="","",MAX(0,J45-K45))</f>
        <v/>
      </c>
      <c r="M45" s="27">
        <f>IF(C45="","",IF(K45&gt;=J45,"Completo",IF(K45&gt;0,"Parcial","Sin pagar")))</f>
        <v/>
      </c>
      <c r="N45" s="30">
        <f>IF(C45="","",IF(J45&lt;=0,1,MIN(1,K45/J45)))</f>
        <v/>
      </c>
    </row>
    <row r="46">
      <c r="B46" s="29">
        <f>IF(C46="","",ROW()-7)</f>
        <v/>
      </c>
      <c r="C46" s="15" t="n"/>
      <c r="D46" s="24" t="n"/>
      <c r="E46" s="24" t="n"/>
      <c r="F46" s="24" t="n"/>
      <c r="G46" s="24" t="n"/>
      <c r="H46" s="26" t="n"/>
      <c r="I46" s="24" t="n"/>
      <c r="J46" s="16">
        <f>IF(C46="","",MAX(0,Panel!$C$14+I46))</f>
        <v/>
      </c>
      <c r="K46" s="25">
        <f>IF(C46="","",SUM(D46:G46))</f>
        <v/>
      </c>
      <c r="L46" s="16">
        <f>IF(C46="","",MAX(0,J46-K46))</f>
        <v/>
      </c>
      <c r="M46" s="27">
        <f>IF(C46="","",IF(K46&gt;=J46,"Completo",IF(K46&gt;0,"Parcial","Sin pagar")))</f>
        <v/>
      </c>
      <c r="N46" s="30">
        <f>IF(C46="","",IF(J46&lt;=0,1,MIN(1,K46/J46)))</f>
        <v/>
      </c>
    </row>
    <row r="47">
      <c r="B47" s="29">
        <f>IF(C47="","",ROW()-7)</f>
        <v/>
      </c>
      <c r="C47" s="15" t="n"/>
      <c r="D47" s="24" t="n"/>
      <c r="E47" s="24" t="n"/>
      <c r="F47" s="24" t="n"/>
      <c r="G47" s="24" t="n"/>
      <c r="H47" s="26" t="n"/>
      <c r="I47" s="24" t="n"/>
      <c r="J47" s="16">
        <f>IF(C47="","",MAX(0,Panel!$C$14+I47))</f>
        <v/>
      </c>
      <c r="K47" s="25">
        <f>IF(C47="","",SUM(D47:G47))</f>
        <v/>
      </c>
      <c r="L47" s="16">
        <f>IF(C47="","",MAX(0,J47-K47))</f>
        <v/>
      </c>
      <c r="M47" s="27">
        <f>IF(C47="","",IF(K47&gt;=J47,"Completo",IF(K47&gt;0,"Parcial","Sin pagar")))</f>
        <v/>
      </c>
      <c r="N47" s="30">
        <f>IF(C47="","",IF(J47&lt;=0,1,MIN(1,K47/J47)))</f>
        <v/>
      </c>
    </row>
    <row r="48">
      <c r="B48" s="29">
        <f>IF(C48="","",ROW()-7)</f>
        <v/>
      </c>
      <c r="C48" s="15" t="n"/>
      <c r="D48" s="24" t="n"/>
      <c r="E48" s="24" t="n"/>
      <c r="F48" s="24" t="n"/>
      <c r="G48" s="24" t="n"/>
      <c r="H48" s="26" t="n"/>
      <c r="I48" s="24" t="n"/>
      <c r="J48" s="16">
        <f>IF(C48="","",MAX(0,Panel!$C$14+I48))</f>
        <v/>
      </c>
      <c r="K48" s="25">
        <f>IF(C48="","",SUM(D48:G48))</f>
        <v/>
      </c>
      <c r="L48" s="16">
        <f>IF(C48="","",MAX(0,J48-K48))</f>
        <v/>
      </c>
      <c r="M48" s="27">
        <f>IF(C48="","",IF(K48&gt;=J48,"Completo",IF(K48&gt;0,"Parcial","Sin pagar")))</f>
        <v/>
      </c>
      <c r="N48" s="30">
        <f>IF(C48="","",IF(J48&lt;=0,1,MIN(1,K48/J48)))</f>
        <v/>
      </c>
    </row>
    <row r="49">
      <c r="B49" s="29">
        <f>IF(C49="","",ROW()-7)</f>
        <v/>
      </c>
      <c r="C49" s="15" t="n"/>
      <c r="D49" s="24" t="n"/>
      <c r="E49" s="24" t="n"/>
      <c r="F49" s="24" t="n"/>
      <c r="G49" s="24" t="n"/>
      <c r="H49" s="26" t="n"/>
      <c r="I49" s="24" t="n"/>
      <c r="J49" s="16">
        <f>IF(C49="","",MAX(0,Panel!$C$14+I49))</f>
        <v/>
      </c>
      <c r="K49" s="25">
        <f>IF(C49="","",SUM(D49:G49))</f>
        <v/>
      </c>
      <c r="L49" s="16">
        <f>IF(C49="","",MAX(0,J49-K49))</f>
        <v/>
      </c>
      <c r="M49" s="27">
        <f>IF(C49="","",IF(K49&gt;=J49,"Completo",IF(K49&gt;0,"Parcial","Sin pagar")))</f>
        <v/>
      </c>
      <c r="N49" s="30">
        <f>IF(C49="","",IF(J49&lt;=0,1,MIN(1,K49/J49)))</f>
        <v/>
      </c>
    </row>
    <row r="50">
      <c r="B50" s="29">
        <f>IF(C50="","",ROW()-7)</f>
        <v/>
      </c>
      <c r="C50" s="15" t="n"/>
      <c r="D50" s="24" t="n"/>
      <c r="E50" s="24" t="n"/>
      <c r="F50" s="24" t="n"/>
      <c r="G50" s="24" t="n"/>
      <c r="H50" s="26" t="n"/>
      <c r="I50" s="24" t="n"/>
      <c r="J50" s="16">
        <f>IF(C50="","",MAX(0,Panel!$C$14+I50))</f>
        <v/>
      </c>
      <c r="K50" s="25">
        <f>IF(C50="","",SUM(D50:G50))</f>
        <v/>
      </c>
      <c r="L50" s="16">
        <f>IF(C50="","",MAX(0,J50-K50))</f>
        <v/>
      </c>
      <c r="M50" s="27">
        <f>IF(C50="","",IF(K50&gt;=J50,"Completo",IF(K50&gt;0,"Parcial","Sin pagar")))</f>
        <v/>
      </c>
      <c r="N50" s="30">
        <f>IF(C50="","",IF(J50&lt;=0,1,MIN(1,K50/J50)))</f>
        <v/>
      </c>
    </row>
    <row r="51">
      <c r="B51" s="29">
        <f>IF(C51="","",ROW()-7)</f>
        <v/>
      </c>
      <c r="C51" s="15" t="n"/>
      <c r="D51" s="24" t="n"/>
      <c r="E51" s="24" t="n"/>
      <c r="F51" s="24" t="n"/>
      <c r="G51" s="24" t="n"/>
      <c r="H51" s="26" t="n"/>
      <c r="I51" s="24" t="n"/>
      <c r="J51" s="16">
        <f>IF(C51="","",MAX(0,Panel!$C$14+I51))</f>
        <v/>
      </c>
      <c r="K51" s="25">
        <f>IF(C51="","",SUM(D51:G51))</f>
        <v/>
      </c>
      <c r="L51" s="16">
        <f>IF(C51="","",MAX(0,J51-K51))</f>
        <v/>
      </c>
      <c r="M51" s="27">
        <f>IF(C51="","",IF(K51&gt;=J51,"Completo",IF(K51&gt;0,"Parcial","Sin pagar")))</f>
        <v/>
      </c>
      <c r="N51" s="30">
        <f>IF(C51="","",IF(J51&lt;=0,1,MIN(1,K51/J51)))</f>
        <v/>
      </c>
    </row>
    <row r="52">
      <c r="B52" s="29">
        <f>IF(C52="","",ROW()-7)</f>
        <v/>
      </c>
      <c r="C52" s="15" t="n"/>
      <c r="D52" s="24" t="n"/>
      <c r="E52" s="24" t="n"/>
      <c r="F52" s="24" t="n"/>
      <c r="G52" s="24" t="n"/>
      <c r="H52" s="26" t="n"/>
      <c r="I52" s="24" t="n"/>
      <c r="J52" s="16">
        <f>IF(C52="","",MAX(0,Panel!$C$14+I52))</f>
        <v/>
      </c>
      <c r="K52" s="25">
        <f>IF(C52="","",SUM(D52:G52))</f>
        <v/>
      </c>
      <c r="L52" s="16">
        <f>IF(C52="","",MAX(0,J52-K52))</f>
        <v/>
      </c>
      <c r="M52" s="27">
        <f>IF(C52="","",IF(K52&gt;=J52,"Completo",IF(K52&gt;0,"Parcial","Sin pagar")))</f>
        <v/>
      </c>
      <c r="N52" s="30">
        <f>IF(C52="","",IF(J52&lt;=0,1,MIN(1,K52/J52)))</f>
        <v/>
      </c>
    </row>
    <row r="53">
      <c r="B53" s="29">
        <f>IF(C53="","",ROW()-7)</f>
        <v/>
      </c>
      <c r="C53" s="15" t="n"/>
      <c r="D53" s="24" t="n"/>
      <c r="E53" s="24" t="n"/>
      <c r="F53" s="24" t="n"/>
      <c r="G53" s="24" t="n"/>
      <c r="H53" s="26" t="n"/>
      <c r="I53" s="24" t="n"/>
      <c r="J53" s="16">
        <f>IF(C53="","",MAX(0,Panel!$C$14+I53))</f>
        <v/>
      </c>
      <c r="K53" s="25">
        <f>IF(C53="","",SUM(D53:G53))</f>
        <v/>
      </c>
      <c r="L53" s="16">
        <f>IF(C53="","",MAX(0,J53-K53))</f>
        <v/>
      </c>
      <c r="M53" s="27">
        <f>IF(C53="","",IF(K53&gt;=J53,"Completo",IF(K53&gt;0,"Parcial","Sin pagar")))</f>
        <v/>
      </c>
      <c r="N53" s="30">
        <f>IF(C53="","",IF(J53&lt;=0,1,MIN(1,K53/J53)))</f>
        <v/>
      </c>
    </row>
    <row r="54">
      <c r="B54" s="29">
        <f>IF(C54="","",ROW()-7)</f>
        <v/>
      </c>
      <c r="C54" s="15" t="n"/>
      <c r="D54" s="24" t="n"/>
      <c r="E54" s="24" t="n"/>
      <c r="F54" s="24" t="n"/>
      <c r="G54" s="24" t="n"/>
      <c r="H54" s="26" t="n"/>
      <c r="I54" s="24" t="n"/>
      <c r="J54" s="16">
        <f>IF(C54="","",MAX(0,Panel!$C$14+I54))</f>
        <v/>
      </c>
      <c r="K54" s="25">
        <f>IF(C54="","",SUM(D54:G54))</f>
        <v/>
      </c>
      <c r="L54" s="16">
        <f>IF(C54="","",MAX(0,J54-K54))</f>
        <v/>
      </c>
      <c r="M54" s="27">
        <f>IF(C54="","",IF(K54&gt;=J54,"Completo",IF(K54&gt;0,"Parcial","Sin pagar")))</f>
        <v/>
      </c>
      <c r="N54" s="30">
        <f>IF(C54="","",IF(J54&lt;=0,1,MIN(1,K54/J54)))</f>
        <v/>
      </c>
    </row>
    <row r="55">
      <c r="B55" s="29">
        <f>IF(C55="","",ROW()-7)</f>
        <v/>
      </c>
      <c r="C55" s="15" t="n"/>
      <c r="D55" s="24" t="n"/>
      <c r="E55" s="24" t="n"/>
      <c r="F55" s="24" t="n"/>
      <c r="G55" s="24" t="n"/>
      <c r="H55" s="26" t="n"/>
      <c r="I55" s="24" t="n"/>
      <c r="J55" s="16">
        <f>IF(C55="","",MAX(0,Panel!$C$14+I55))</f>
        <v/>
      </c>
      <c r="K55" s="25">
        <f>IF(C55="","",SUM(D55:G55))</f>
        <v/>
      </c>
      <c r="L55" s="16">
        <f>IF(C55="","",MAX(0,J55-K55))</f>
        <v/>
      </c>
      <c r="M55" s="27">
        <f>IF(C55="","",IF(K55&gt;=J55,"Completo",IF(K55&gt;0,"Parcial","Sin pagar")))</f>
        <v/>
      </c>
      <c r="N55" s="30">
        <f>IF(C55="","",IF(J55&lt;=0,1,MIN(1,K55/J55)))</f>
        <v/>
      </c>
    </row>
    <row r="56">
      <c r="B56" s="29">
        <f>IF(C56="","",ROW()-7)</f>
        <v/>
      </c>
      <c r="C56" s="15" t="n"/>
      <c r="D56" s="24" t="n"/>
      <c r="E56" s="24" t="n"/>
      <c r="F56" s="24" t="n"/>
      <c r="G56" s="24" t="n"/>
      <c r="H56" s="26" t="n"/>
      <c r="I56" s="24" t="n"/>
      <c r="J56" s="16">
        <f>IF(C56="","",MAX(0,Panel!$C$14+I56))</f>
        <v/>
      </c>
      <c r="K56" s="25">
        <f>IF(C56="","",SUM(D56:G56))</f>
        <v/>
      </c>
      <c r="L56" s="16">
        <f>IF(C56="","",MAX(0,J56-K56))</f>
        <v/>
      </c>
      <c r="M56" s="27">
        <f>IF(C56="","",IF(K56&gt;=J56,"Completo",IF(K56&gt;0,"Parcial","Sin pagar")))</f>
        <v/>
      </c>
      <c r="N56" s="30">
        <f>IF(C56="","",IF(J56&lt;=0,1,MIN(1,K56/J56)))</f>
        <v/>
      </c>
    </row>
    <row r="57">
      <c r="B57" s="29">
        <f>IF(C57="","",ROW()-7)</f>
        <v/>
      </c>
      <c r="C57" s="15" t="n"/>
      <c r="D57" s="24" t="n"/>
      <c r="E57" s="24" t="n"/>
      <c r="F57" s="24" t="n"/>
      <c r="G57" s="24" t="n"/>
      <c r="H57" s="26" t="n"/>
      <c r="I57" s="24" t="n"/>
      <c r="J57" s="16">
        <f>IF(C57="","",MAX(0,Panel!$C$14+I57))</f>
        <v/>
      </c>
      <c r="K57" s="25">
        <f>IF(C57="","",SUM(D57:G57))</f>
        <v/>
      </c>
      <c r="L57" s="16">
        <f>IF(C57="","",MAX(0,J57-K57))</f>
        <v/>
      </c>
      <c r="M57" s="27">
        <f>IF(C57="","",IF(K57&gt;=J57,"Completo",IF(K57&gt;0,"Parcial","Sin pagar")))</f>
        <v/>
      </c>
      <c r="N57" s="30">
        <f>IF(C57="","",IF(J57&lt;=0,1,MIN(1,K57/J57)))</f>
        <v/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:N3"/>
    <mergeCell ref="B2:N2"/>
  </mergeCells>
  <conditionalFormatting sqref="B8:N57">
    <cfRule type="expression" priority="1" dxfId="0">
      <formula>$M8="Sin pagar"</formula>
    </cfRule>
    <cfRule type="expression" priority="2" dxfId="1">
      <formula>$M8="Parcial"</formula>
    </cfRule>
    <cfRule type="expression" priority="3" dxfId="2">
      <formula>$M8="Completo"</formula>
    </cfRule>
  </conditionalFormatting>
  <conditionalFormatting sqref="N8:N57">
    <cfRule type="dataBar" priority="4">
      <dataBar>
        <cfvo type="num" val="0"/>
        <cfvo type="max"/>
        <color rgb="0034D399"/>
      </dataBar>
    </cfRule>
  </conditionalFormatting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tabColor rgb="0034D399"/>
    <outlinePr summaryBelow="1" summaryRight="1"/>
    <pageSetUpPr fitToPage="1"/>
  </sheetPr>
  <dimension ref="B2:H27"/>
  <sheetViews>
    <sheetView showGridLines="0" workbookViewId="0">
      <pane xSplit="1" ySplit="7" topLeftCell="B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13" customWidth="1" min="2" max="2"/>
    <col width="34" customWidth="1" min="3" max="3"/>
    <col width="14" customWidth="1" min="4" max="4"/>
    <col width="14" customWidth="1" min="5" max="5"/>
    <col width="14" customWidth="1" min="6" max="6"/>
    <col width="14" customWidth="1" min="7" max="7"/>
    <col width="28" customWidth="1" min="8" max="8"/>
  </cols>
  <sheetData>
    <row r="2" ht="34" customHeight="1">
      <c r="B2" s="1" t="inlineStr">
        <is>
          <t>Ingresos extra: rifas, ventas y ayudas</t>
        </is>
      </c>
      <c r="C2" s="2" t="n"/>
      <c r="D2" s="2" t="n"/>
      <c r="E2" s="2" t="n"/>
      <c r="F2" s="2" t="n"/>
      <c r="G2" s="2" t="n"/>
      <c r="H2" s="2" t="n"/>
    </row>
    <row r="3">
      <c r="B3" s="3" t="inlineStr">
        <is>
          <t>Todo lo que se recauda además de las cuotas. Apunta lo ingresado y lo que costó la actividad: solo el neto reduce la aportación.</t>
        </is>
      </c>
    </row>
    <row r="5">
      <c r="C5" s="22" t="inlineStr">
        <is>
          <t>Totales (ingresado / coste / neto):</t>
        </is>
      </c>
      <c r="D5" s="19">
        <f>SUM(D8:D27)</f>
        <v/>
      </c>
      <c r="E5" s="19">
        <f>SUM(E8:E27)</f>
        <v/>
      </c>
      <c r="G5" s="19">
        <f>SUM(G8:G27)</f>
        <v/>
      </c>
    </row>
    <row r="7" ht="36" customHeight="1">
      <c r="B7" s="14" t="inlineStr">
        <is>
          <t>Fecha</t>
        </is>
      </c>
      <c r="C7" s="14" t="inlineStr">
        <is>
          <t>Actividad</t>
        </is>
      </c>
      <c r="D7" s="14" t="inlineStr">
        <is>
          <t>Ingresado</t>
        </is>
      </c>
      <c r="E7" s="14" t="inlineStr">
        <is>
          <t>Coste de la actividad</t>
        </is>
      </c>
      <c r="F7" s="14" t="inlineStr">
        <is>
          <t>Tipo</t>
        </is>
      </c>
      <c r="G7" s="14" t="inlineStr">
        <is>
          <t>Neto</t>
        </is>
      </c>
      <c r="H7" s="14" t="inlineStr">
        <is>
          <t>Notas</t>
        </is>
      </c>
    </row>
    <row r="8">
      <c r="B8" s="26" t="n">
        <v>46340</v>
      </c>
      <c r="C8" s="15" t="inlineStr">
        <is>
          <t>Venta de bocadillos en el recreo</t>
        </is>
      </c>
      <c r="D8" s="24" t="n">
        <v>95</v>
      </c>
      <c r="E8" s="24" t="n">
        <v>30</v>
      </c>
      <c r="F8" s="23" t="inlineStr">
        <is>
          <t>Venta</t>
        </is>
      </c>
      <c r="G8" s="25">
        <f>IF(D8="","",D8-E8)</f>
        <v/>
      </c>
      <c r="H8" s="15" t="inlineStr">
        <is>
          <t>Tres viernes seguidos</t>
        </is>
      </c>
    </row>
    <row r="9">
      <c r="B9" s="26" t="n">
        <v>46374</v>
      </c>
      <c r="C9" s="15" t="inlineStr">
        <is>
          <t>Rifa de la cesta de Navidad</t>
        </is>
      </c>
      <c r="D9" s="24" t="n">
        <v>215</v>
      </c>
      <c r="E9" s="24" t="n">
        <v>20</v>
      </c>
      <c r="F9" s="23" t="inlineStr">
        <is>
          <t>Rifa</t>
        </is>
      </c>
      <c r="G9" s="25">
        <f>IF(D9="","",D9-E9)</f>
        <v/>
      </c>
      <c r="H9" s="15" t="inlineStr">
        <is>
          <t>Papeletas a 1 €</t>
        </is>
      </c>
    </row>
    <row r="10">
      <c r="B10" s="26" t="n">
        <v>46417</v>
      </c>
      <c r="C10" s="15" t="inlineStr">
        <is>
          <t>Camisetas de la promoción</t>
        </is>
      </c>
      <c r="D10" s="24" t="n">
        <v>260</v>
      </c>
      <c r="E10" s="24" t="n">
        <v>180</v>
      </c>
      <c r="F10" s="23" t="inlineStr">
        <is>
          <t>Venta</t>
        </is>
      </c>
      <c r="G10" s="25">
        <f>IF(D10="","",D10-E10)</f>
        <v/>
      </c>
      <c r="H10" s="15" t="inlineStr">
        <is>
          <t>Margen pequeño</t>
        </is>
      </c>
    </row>
    <row r="11">
      <c r="B11" s="26" t="n">
        <v>46430</v>
      </c>
      <c r="C11" s="15" t="inlineStr">
        <is>
          <t>Donación de la asociación de familias</t>
        </is>
      </c>
      <c r="D11" s="24" t="n">
        <v>150</v>
      </c>
      <c r="E11" s="24" t="n">
        <v>0</v>
      </c>
      <c r="F11" s="23" t="inlineStr">
        <is>
          <t>Donación</t>
        </is>
      </c>
      <c r="G11" s="25">
        <f>IF(D11="","",D11-E11)</f>
        <v/>
      </c>
      <c r="H11" s="15" t="inlineStr"/>
    </row>
    <row r="12">
      <c r="B12" s="26" t="n">
        <v>46466</v>
      </c>
      <c r="C12" s="15" t="inlineStr">
        <is>
          <t>Lavado solidario de coches</t>
        </is>
      </c>
      <c r="D12" s="24" t="n">
        <v>140</v>
      </c>
      <c r="E12" s="24" t="n">
        <v>15</v>
      </c>
      <c r="F12" s="23" t="inlineStr">
        <is>
          <t>Evento</t>
        </is>
      </c>
      <c r="G12" s="25">
        <f>IF(D12="","",D12-E12)</f>
        <v/>
      </c>
      <c r="H12" s="15" t="inlineStr"/>
    </row>
    <row r="13">
      <c r="B13" s="26" t="n"/>
      <c r="C13" s="15" t="n"/>
      <c r="D13" s="24" t="n"/>
      <c r="E13" s="24" t="n"/>
      <c r="F13" s="23" t="n"/>
      <c r="G13" s="25">
        <f>IF(D13="","",D13-E13)</f>
        <v/>
      </c>
      <c r="H13" s="15" t="n"/>
    </row>
    <row r="14">
      <c r="B14" s="26" t="n"/>
      <c r="C14" s="15" t="n"/>
      <c r="D14" s="24" t="n"/>
      <c r="E14" s="24" t="n"/>
      <c r="F14" s="23" t="n"/>
      <c r="G14" s="25">
        <f>IF(D14="","",D14-E14)</f>
        <v/>
      </c>
      <c r="H14" s="15" t="n"/>
    </row>
    <row r="15">
      <c r="B15" s="26" t="n"/>
      <c r="C15" s="15" t="n"/>
      <c r="D15" s="24" t="n"/>
      <c r="E15" s="24" t="n"/>
      <c r="F15" s="23" t="n"/>
      <c r="G15" s="25">
        <f>IF(D15="","",D15-E15)</f>
        <v/>
      </c>
      <c r="H15" s="15" t="n"/>
    </row>
    <row r="16">
      <c r="B16" s="26" t="n"/>
      <c r="C16" s="15" t="n"/>
      <c r="D16" s="24" t="n"/>
      <c r="E16" s="24" t="n"/>
      <c r="F16" s="23" t="n"/>
      <c r="G16" s="25">
        <f>IF(D16="","",D16-E16)</f>
        <v/>
      </c>
      <c r="H16" s="15" t="n"/>
    </row>
    <row r="17">
      <c r="B17" s="26" t="n"/>
      <c r="C17" s="15" t="n"/>
      <c r="D17" s="24" t="n"/>
      <c r="E17" s="24" t="n"/>
      <c r="F17" s="23" t="n"/>
      <c r="G17" s="25">
        <f>IF(D17="","",D17-E17)</f>
        <v/>
      </c>
      <c r="H17" s="15" t="n"/>
    </row>
    <row r="18">
      <c r="B18" s="26" t="n"/>
      <c r="C18" s="15" t="n"/>
      <c r="D18" s="24" t="n"/>
      <c r="E18" s="24" t="n"/>
      <c r="F18" s="23" t="n"/>
      <c r="G18" s="25">
        <f>IF(D18="","",D18-E18)</f>
        <v/>
      </c>
      <c r="H18" s="15" t="n"/>
    </row>
    <row r="19">
      <c r="B19" s="26" t="n"/>
      <c r="C19" s="15" t="n"/>
      <c r="D19" s="24" t="n"/>
      <c r="E19" s="24" t="n"/>
      <c r="F19" s="23" t="n"/>
      <c r="G19" s="25">
        <f>IF(D19="","",D19-E19)</f>
        <v/>
      </c>
      <c r="H19" s="15" t="n"/>
    </row>
    <row r="20">
      <c r="B20" s="26" t="n"/>
      <c r="C20" s="15" t="n"/>
      <c r="D20" s="24" t="n"/>
      <c r="E20" s="24" t="n"/>
      <c r="F20" s="23" t="n"/>
      <c r="G20" s="25">
        <f>IF(D20="","",D20-E20)</f>
        <v/>
      </c>
      <c r="H20" s="15" t="n"/>
    </row>
    <row r="21">
      <c r="B21" s="26" t="n"/>
      <c r="C21" s="15" t="n"/>
      <c r="D21" s="24" t="n"/>
      <c r="E21" s="24" t="n"/>
      <c r="F21" s="23" t="n"/>
      <c r="G21" s="25">
        <f>IF(D21="","",D21-E21)</f>
        <v/>
      </c>
      <c r="H21" s="15" t="n"/>
    </row>
    <row r="22">
      <c r="B22" s="26" t="n"/>
      <c r="C22" s="15" t="n"/>
      <c r="D22" s="24" t="n"/>
      <c r="E22" s="24" t="n"/>
      <c r="F22" s="23" t="n"/>
      <c r="G22" s="25">
        <f>IF(D22="","",D22-E22)</f>
        <v/>
      </c>
      <c r="H22" s="15" t="n"/>
    </row>
    <row r="23">
      <c r="B23" s="26" t="n"/>
      <c r="C23" s="15" t="n"/>
      <c r="D23" s="24" t="n"/>
      <c r="E23" s="24" t="n"/>
      <c r="F23" s="23" t="n"/>
      <c r="G23" s="25">
        <f>IF(D23="","",D23-E23)</f>
        <v/>
      </c>
      <c r="H23" s="15" t="n"/>
    </row>
    <row r="24">
      <c r="B24" s="26" t="n"/>
      <c r="C24" s="15" t="n"/>
      <c r="D24" s="24" t="n"/>
      <c r="E24" s="24" t="n"/>
      <c r="F24" s="23" t="n"/>
      <c r="G24" s="25">
        <f>IF(D24="","",D24-E24)</f>
        <v/>
      </c>
      <c r="H24" s="15" t="n"/>
    </row>
    <row r="25">
      <c r="B25" s="26" t="n"/>
      <c r="C25" s="15" t="n"/>
      <c r="D25" s="24" t="n"/>
      <c r="E25" s="24" t="n"/>
      <c r="F25" s="23" t="n"/>
      <c r="G25" s="25">
        <f>IF(D25="","",D25-E25)</f>
        <v/>
      </c>
      <c r="H25" s="15" t="n"/>
    </row>
    <row r="26">
      <c r="B26" s="26" t="n"/>
      <c r="C26" s="15" t="n"/>
      <c r="D26" s="24" t="n"/>
      <c r="E26" s="24" t="n"/>
      <c r="F26" s="23" t="n"/>
      <c r="G26" s="25">
        <f>IF(D26="","",D26-E26)</f>
        <v/>
      </c>
      <c r="H26" s="15" t="n"/>
    </row>
    <row r="27">
      <c r="B27" s="26" t="n"/>
      <c r="C27" s="15" t="n"/>
      <c r="D27" s="24" t="n"/>
      <c r="E27" s="24" t="n"/>
      <c r="F27" s="23" t="n"/>
      <c r="G27" s="25">
        <f>IF(D27="","",D27-E27)</f>
        <v/>
      </c>
      <c r="H27" s="15" t="n"/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:H3"/>
    <mergeCell ref="B2:H2"/>
  </mergeCells>
  <conditionalFormatting sqref="G8:G27">
    <cfRule type="dataBar" priority="1">
      <dataBar>
        <cfvo type="num" val="0"/>
        <cfvo type="max"/>
        <color rgb="0010B981"/>
      </dataBar>
    </cfRule>
  </conditionalFormatting>
  <dataValidations count="1">
    <dataValidation sqref="F8:F27" showDropDown="0" showInputMessage="0" showErrorMessage="0" allowBlank="1" type="list">
      <formula1>"Rifa,Venta,Donación,Evento,Otro"</formula1>
    </dataValidation>
  </dataValidations>
  <pageMargins left="0.75" right="0.75" top="1" bottom="1" header="0.5" footer="0.5"/>
  <pageSetup orientation="landscape" fitToHeight="0" fitToWidth="1"/>
</worksheet>
</file>

<file path=xl/worksheets/sheet5.xml><?xml version="1.0" encoding="utf-8"?>
<worksheet xmlns="http://schemas.openxmlformats.org/spreadsheetml/2006/main">
  <sheetPr>
    <tabColor rgb="009CA3AF"/>
    <outlinePr summaryBelow="1" summaryRight="1"/>
    <pageSetUpPr fitToPage="1"/>
  </sheetPr>
  <dimension ref="B2:B22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0" customWidth="1" min="2" max="2"/>
  </cols>
  <sheetData>
    <row r="2" ht="34" customHeight="1">
      <c r="B2" s="1" t="inlineStr">
        <is>
          <t>Instrucciones: presupuesto de graduación</t>
        </is>
      </c>
    </row>
    <row r="3">
      <c r="B3" s="3" t="inlineStr">
        <is>
          <t>Plantilla gratuita de Plantillas de Cálculo · plantillasdecalculo.com</t>
        </is>
      </c>
    </row>
    <row r="5">
      <c r="B5" s="6" t="inlineStr">
        <is>
          <t>CÓMO USARLA</t>
        </is>
      </c>
    </row>
    <row r="6" ht="30" customHeight="1">
      <c r="B6" s="31" t="inlineStr">
        <is>
          <t>1.  En «Panel» escribe la cuota que acordáis por graduado (celda C14) y el margen de imprevistos (C15). Si quieres, indica el nº de graduados en C12; si lo dejas vacío se cuentan los nombres de «Pagos».</t>
        </is>
      </c>
    </row>
    <row r="7" ht="30" customHeight="1">
      <c r="B7" s="31" t="inlineStr">
        <is>
          <t>2.  En «Gastos» apunta cada gasto: concepto, categoría, tipo de coste (Fijo o Por persona) e importe. Si es «Por persona», se multiplica por el nº de graduados.</t>
        </is>
      </c>
    </row>
    <row r="8" ht="30" customHeight="1">
      <c r="B8" s="31" t="inlineStr">
        <is>
          <t>3.  Si un gasto incluye invitados (por ejemplo la cena), escribe el nº real de personas en «Unidades / personas»; si lo dejas vacío usa el nº de graduados.</t>
        </is>
      </c>
    </row>
    <row r="9" ht="30" customHeight="1">
      <c r="B9" s="31" t="inlineStr">
        <is>
          <t>4.  Anota en «Pagado a proveedor» lo que ya has abonado (señales, anticipos) y la fecha límite: el estado pasa a Anticipo, Pagado o Vencido.</t>
        </is>
      </c>
    </row>
    <row r="10" ht="30" customHeight="1">
      <c r="B10" s="31" t="inlineStr">
        <is>
          <t>5.  En «Pagos» escribe el nombre de cada graduado y apunta cada pago en las columnas Pago 1 a Pago 4. Usa «Ajuste» para descuentos (valor negativo) o suplementos.</t>
        </is>
      </c>
    </row>
    <row r="11" ht="30" customHeight="1">
      <c r="B11" s="31" t="inlineStr">
        <is>
          <t>6.  En «Ingresos extra» registra rifas, ventas o donaciones con lo ingresado y lo que costó la actividad: solo el neto reduce la aportación.</t>
        </is>
      </c>
    </row>
    <row r="12" ht="30" customHeight="1">
      <c r="B12" s="31" t="inlineStr">
        <is>
          <t>7.  Consulta el «Panel»: aportación necesaria por graduado, caja actual, pendiente de cobrar y balance final previsto, con el gráfico por categorías.</t>
        </is>
      </c>
    </row>
    <row r="13" ht="30" customHeight="1">
      <c r="B13" s="31" t="inlineStr">
        <is>
          <t>8.  Puedes renombrar las categorías en «Panel» (B20:B25); si lo haces, vuelve a elegirlas en las filas de «Gastos» que las usaban.</t>
        </is>
      </c>
    </row>
    <row r="15">
      <c r="B15" s="6" t="inlineStr">
        <is>
          <t>CONSEJOS</t>
        </is>
      </c>
    </row>
    <row r="16" ht="30" customHeight="1">
      <c r="B16" s="31" t="inlineStr">
        <is>
          <t>•  Las cuotas, precios e importes del ejemplo son ficticios y son parámetros editables: sustitúyelos por los de tu clase.</t>
        </is>
      </c>
    </row>
    <row r="17" ht="30" customHeight="1">
      <c r="B17" s="31" t="inlineStr">
        <is>
          <t>•  La aportación necesaria incluye el margen de imprevistos: (gasto total × (1 + margen) − ingresos extra netos) ÷ graduados.</t>
        </is>
      </c>
    </row>
    <row r="18" ht="30" customHeight="1">
      <c r="B18" s="31" t="inlineStr">
        <is>
          <t>•  Hay filas preparadas hasta 40 gastos, 50 graduados y 20 ingresos extra. Las hojas están protegidas sin contraseña (Revisar &gt; Desproteger hoja).</t>
        </is>
      </c>
    </row>
    <row r="20">
      <c r="B20" s="21" t="inlineStr">
        <is>
          <t>Las celdas con fondo crema y texto azul son para rellenar; las verdes se calculan solas.</t>
        </is>
      </c>
    </row>
    <row r="22" ht="44" customHeight="1">
      <c r="B22" s="32" t="inlineStr">
        <is>
          <t>Aviso: plantilla de organización y registro de cuentas del grupo. No constituye asesoramiento financiero ni contable.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"/>
    <mergeCell ref="B2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2026-10-02T13:07:58Z</dcterms:created>
  <dcterms:modified xmlns:dcterms="http://purl.org/dc/terms/" xmlns:xsi="http://www.w3.org/2001/XMLSchema-instance" xsi:type="dcterms:W3CDTF">2026-10-02T13:07:59Z</dcterms:modified>
</cp:coreProperties>
</file>