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Registro" sheetId="2" state="visible" r:id="rId2"/>
    <sheet xmlns:r="http://schemas.openxmlformats.org/officeDocument/2006/relationships" name="Instruccion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dd/mm/yyyy"/>
    <numFmt numFmtId="166" formatCode="0.0"/>
    <numFmt numFmtId="167" formatCode="0.0%"/>
    <numFmt numFmtId="168" formatCode="#,##0&quot; ml&quot;"/>
    <numFmt numFmtId="169" formatCode="0&quot; días&quot;"/>
    <numFmt numFmtId="170" formatCode="#,##0.0&quot; L&quot;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color rgb="001D4ED8"/>
      <sz val="10"/>
    </font>
    <font>
      <name val="Arial"/>
      <b val="1"/>
      <color rgb="00FFFFFF"/>
      <sz val="10"/>
    </font>
    <font>
      <name val="Arial"/>
      <color rgb="00047857"/>
      <sz val="10"/>
    </font>
    <font>
      <name val="Arial"/>
      <b val="1"/>
      <color rgb="00047857"/>
      <sz val="10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b val="1"/>
      <color rgb="000B4A2F"/>
      <sz val="11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ECFDF5"/>
      </patternFill>
    </fill>
    <fill>
      <patternFill patternType="solid">
        <fgColor rgb="00D1FAE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8" fillId="5" borderId="0" applyAlignment="1" pivotButton="0" quotePrefix="0" xfId="0">
      <alignment horizontal="center" vertical="center" wrapText="1"/>
    </xf>
    <xf numFmtId="168" fontId="9" fillId="5" borderId="0" applyAlignment="1" pivotButton="0" quotePrefix="0" xfId="0">
      <alignment horizontal="center" vertical="center"/>
    </xf>
    <xf numFmtId="167" fontId="9" fillId="5" borderId="0" applyAlignment="1" pivotButton="0" quotePrefix="0" xfId="0">
      <alignment horizontal="center" vertical="center"/>
    </xf>
    <xf numFmtId="169" fontId="9" fillId="5" borderId="0" applyAlignment="1" pivotButton="0" quotePrefix="0" xfId="0">
      <alignment horizontal="center" vertical="center"/>
    </xf>
    <xf numFmtId="170" fontId="9" fillId="5" borderId="0" applyAlignment="1" pivotButton="0" quotePrefix="0" xfId="0">
      <alignment horizontal="center" vertical="center"/>
    </xf>
    <xf numFmtId="0" fontId="10" fillId="0" borderId="0" applyAlignment="1" pivotButton="0" quotePrefix="0" xfId="0">
      <alignment vertical="center"/>
    </xf>
    <xf numFmtId="0" fontId="5" fillId="4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/>
    </xf>
    <xf numFmtId="165" fontId="6" fillId="0" borderId="1" applyAlignment="1" pivotButton="0" quotePrefix="0" xfId="0">
      <alignment horizontal="center" vertical="center"/>
    </xf>
    <xf numFmtId="1" fontId="6" fillId="0" borderId="1" applyAlignment="1" pivotButton="0" quotePrefix="0" xfId="0">
      <alignment horizontal="center" vertical="center"/>
    </xf>
    <xf numFmtId="3" fontId="6" fillId="0" borderId="1" applyAlignment="1" pivotButton="0" quotePrefix="0" xfId="0">
      <alignment horizontal="center" vertical="center"/>
    </xf>
    <xf numFmtId="167" fontId="6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3" fontId="11" fillId="6" borderId="1" applyAlignment="1" pivotButton="0" quotePrefix="0" xfId="0">
      <alignment vertical="center"/>
    </xf>
    <xf numFmtId="167" fontId="11" fillId="6" borderId="1" applyAlignment="1" pivotButton="0" quotePrefix="0" xfId="0">
      <alignment vertical="center"/>
    </xf>
    <xf numFmtId="3" fontId="4" fillId="3" borderId="1" applyAlignment="1" applyProtection="1" pivotButton="0" quotePrefix="0" xfId="0">
      <alignment horizontal="center" vertical="center"/>
      <protection locked="0" hidden="0"/>
    </xf>
    <xf numFmtId="9" fontId="4" fillId="3" borderId="1" applyAlignment="1" applyProtection="1" pivotButton="0" quotePrefix="0" xfId="0">
      <alignment horizontal="center" vertical="center"/>
      <protection locked="0" hidden="0"/>
    </xf>
    <xf numFmtId="0" fontId="2" fillId="0" borderId="0" applyAlignment="1" pivotButton="0" quotePrefix="0" xfId="0">
      <alignment vertical="center"/>
    </xf>
    <xf numFmtId="165" fontId="4" fillId="3" borderId="1" applyAlignment="1" applyProtection="1" pivotButton="0" quotePrefix="0" xfId="0">
      <alignment horizontal="center" vertical="center"/>
      <protection locked="0" hidden="0"/>
    </xf>
    <xf numFmtId="0" fontId="6" fillId="0" borderId="1" applyAlignment="1" pivotButton="0" quotePrefix="0" xfId="0">
      <alignment horizontal="center" vertical="center"/>
    </xf>
    <xf numFmtId="3" fontId="7" fillId="0" borderId="1" applyAlignment="1" pivotButton="0" quotePrefix="0" xfId="0">
      <alignment horizontal="center" vertical="center"/>
    </xf>
    <xf numFmtId="166" fontId="6" fillId="0" borderId="1" applyAlignment="1" pivotButton="0" quotePrefix="0" xfId="0">
      <alignment horizontal="center" vertical="center"/>
    </xf>
    <xf numFmtId="0" fontId="4" fillId="3" borderId="1" applyAlignment="1" applyProtection="1" pivotButton="0" quotePrefix="0" xfId="0">
      <alignment vertical="center"/>
      <protection locked="0" hidden="0"/>
    </xf>
    <xf numFmtId="0" fontId="12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ont>
        <b val="1"/>
        <color rgb="00047857"/>
      </font>
      <fill>
        <patternFill patternType="solid">
          <fgColor rgb="00D1FAE5"/>
          <bgColor rgb="00D1FAE5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ill>
        <patternFill patternType="solid">
          <fgColor rgb="00F4FAF6"/>
          <bgColor rgb="00F4FAF6"/>
        </patternFill>
      </fill>
    </dxf>
    <dxf>
      <font>
        <b val="1"/>
        <color rgb="00B91C1C"/>
      </font>
      <fill>
        <patternFill patternType="solid">
          <fgColor rgb="00FEE2E2"/>
          <b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Media diaria por semana (ml)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'Panel'!G12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'Panel'!$B$13:$B$19</f>
            </numRef>
          </cat>
          <val>
            <numRef>
              <f>'Panel'!$G$13:$G$19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de ml por franja del día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'Panel'!C22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'Panel'!$B$23:$B$26</f>
            </numRef>
          </cat>
          <val>
            <numRef>
              <f>'Panel'!$C$23:$C$26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10</col>
      <colOff>0</colOff>
      <row>3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19</row>
      <rowOff>0</rowOff>
    </from>
    <ext cx="54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I2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3" customWidth="1" min="10" max="10"/>
  </cols>
  <sheetData>
    <row r="2" ht="34" customHeight="1">
      <c r="B2" s="1" t="inlineStr">
        <is>
          <t>Panel de hidratación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Resumen automático de tu registro: objetivo, medias, racha y reparto por franja del día.</t>
        </is>
      </c>
    </row>
    <row r="5" ht="22" customHeight="1">
      <c r="B5" s="4" t="inlineStr">
        <is>
          <t>OBJETIVO DIARIO</t>
        </is>
      </c>
      <c r="D5" s="4" t="inlineStr">
        <is>
          <t>MEDIA DIARIA</t>
        </is>
      </c>
      <c r="F5" s="4" t="inlineStr">
        <is>
          <t>% MEDIO DEL OBJETIVO</t>
        </is>
      </c>
      <c r="H5" s="4" t="inlineStr">
        <is>
          <t>DÍAS CUMPLIDOS</t>
        </is>
      </c>
    </row>
    <row r="6" ht="36" customHeight="1">
      <c r="B6" s="5">
        <f>Registro!D5</f>
        <v/>
      </c>
      <c r="D6" s="5">
        <f>IFERROR(AVERAGE(Registro!H8:H47),0)</f>
        <v/>
      </c>
      <c r="F6" s="6">
        <f>IFERROR(D6/B6,0)</f>
        <v/>
      </c>
      <c r="H6" s="7">
        <f>COUNTIF(Registro!K8:K47,"Cumplido")</f>
        <v/>
      </c>
    </row>
    <row r="8" ht="22" customHeight="1">
      <c r="B8" s="4" t="inlineStr">
        <is>
          <t>RACHA ACTUAL</t>
        </is>
      </c>
      <c r="D8" s="4" t="inlineStr">
        <is>
          <t>MEJOR RACHA</t>
        </is>
      </c>
      <c r="F8" s="4" t="inlineStr">
        <is>
          <t>MEDIA ÚLTIMOS 7 DÍAS</t>
        </is>
      </c>
      <c r="H8" s="4" t="inlineStr">
        <is>
          <t>TOTAL ACUMULADO</t>
        </is>
      </c>
    </row>
    <row r="9" ht="36" customHeight="1">
      <c r="B9" s="7">
        <f>IF(COUNT(Registro!B8:B47)=0,0,INDEX(Registro!L8:L47,COUNT(Registro!B8:B47)))</f>
        <v/>
      </c>
      <c r="D9" s="7">
        <f>MAX(Registro!L8:L47)</f>
        <v/>
      </c>
      <c r="F9" s="5">
        <f>IF(COUNT(Registro!B8:B47)=0,0,AVERAGE(INDEX(Registro!H8:H47,MAX(1,COUNT(Registro!B8:B47)-6)):INDEX(Registro!H8:H47,COUNT(Registro!B8:B47))))</f>
        <v/>
      </c>
      <c r="H9" s="8">
        <f>SUM(Registro!H8:H47)/1000</f>
        <v/>
      </c>
    </row>
    <row r="11">
      <c r="B11" s="9" t="inlineStr">
        <is>
          <t>Resumen por semanas naturales (lunes a domingo)</t>
        </is>
      </c>
    </row>
    <row r="12" ht="32" customHeight="1">
      <c r="B12" s="10" t="inlineStr">
        <is>
          <t>Semana</t>
        </is>
      </c>
      <c r="C12" s="10" t="inlineStr">
        <is>
          <t>Desde</t>
        </is>
      </c>
      <c r="D12" s="10" t="inlineStr">
        <is>
          <t>Hasta</t>
        </is>
      </c>
      <c r="E12" s="10" t="inlineStr">
        <is>
          <t>Días con registro</t>
        </is>
      </c>
      <c r="F12" s="10" t="inlineStr">
        <is>
          <t>Total (ml)</t>
        </is>
      </c>
      <c r="G12" s="10" t="inlineStr">
        <is>
          <t>Media (ml/día)</t>
        </is>
      </c>
      <c r="H12" s="10" t="inlineStr">
        <is>
          <t>% del objetivo</t>
        </is>
      </c>
      <c r="I12" s="10" t="inlineStr">
        <is>
          <t>Días cumplidos</t>
        </is>
      </c>
    </row>
    <row r="13">
      <c r="B13" s="11" t="inlineStr">
        <is>
          <t>Sem. 1</t>
        </is>
      </c>
      <c r="C13" s="12">
        <f>IF(Registro!B8="","",Registro!B8-WEEKDAY(Registro!B8,2)+1)</f>
        <v/>
      </c>
      <c r="D13" s="12">
        <f>IF(C13="","",C13+6)</f>
        <v/>
      </c>
      <c r="E13" s="13">
        <f>IF(C13="","",COUNTIFS(Registro!$B$8:$B$47,"&gt;="&amp;C13,Registro!$B$8:$B$47,"&lt;="&amp;D13))</f>
        <v/>
      </c>
      <c r="F13" s="14">
        <f>IF(C13="","",SUMIFS(Registro!$H$8:$H$47,Registro!$B$8:$B$47,"&gt;="&amp;C13,Registro!$B$8:$B$47,"&lt;="&amp;D13))</f>
        <v/>
      </c>
      <c r="G13" s="14">
        <f>IF(C13="","",IF(E13=0,0,F13/E13))</f>
        <v/>
      </c>
      <c r="H13" s="15">
        <f>IF(C13="","",G13/Registro!$D$5)</f>
        <v/>
      </c>
      <c r="I13" s="13">
        <f>IF(C13="","",COUNTIFS(Registro!$B$8:$B$47,"&gt;="&amp;C13,Registro!$B$8:$B$47,"&lt;="&amp;D13,Registro!$K$8:$K$47,"Cumplido"))</f>
        <v/>
      </c>
    </row>
    <row r="14">
      <c r="B14" s="11" t="inlineStr">
        <is>
          <t>Sem. 2</t>
        </is>
      </c>
      <c r="C14" s="12">
        <f>IF(C13="","",IF(C13+7&gt;MAX(Registro!$B$8:$B$47),"",C13+7))</f>
        <v/>
      </c>
      <c r="D14" s="12">
        <f>IF(C14="","",C14+6)</f>
        <v/>
      </c>
      <c r="E14" s="13">
        <f>IF(C14="","",COUNTIFS(Registro!$B$8:$B$47,"&gt;="&amp;C14,Registro!$B$8:$B$47,"&lt;="&amp;D14))</f>
        <v/>
      </c>
      <c r="F14" s="14">
        <f>IF(C14="","",SUMIFS(Registro!$H$8:$H$47,Registro!$B$8:$B$47,"&gt;="&amp;C14,Registro!$B$8:$B$47,"&lt;="&amp;D14))</f>
        <v/>
      </c>
      <c r="G14" s="14">
        <f>IF(C14="","",IF(E14=0,0,F14/E14))</f>
        <v/>
      </c>
      <c r="H14" s="15">
        <f>IF(C14="","",G14/Registro!$D$5)</f>
        <v/>
      </c>
      <c r="I14" s="13">
        <f>IF(C14="","",COUNTIFS(Registro!$B$8:$B$47,"&gt;="&amp;C14,Registro!$B$8:$B$47,"&lt;="&amp;D14,Registro!$K$8:$K$47,"Cumplido"))</f>
        <v/>
      </c>
    </row>
    <row r="15">
      <c r="B15" s="11" t="inlineStr">
        <is>
          <t>Sem. 3</t>
        </is>
      </c>
      <c r="C15" s="12">
        <f>IF(C14="","",IF(C14+7&gt;MAX(Registro!$B$8:$B$47),"",C14+7))</f>
        <v/>
      </c>
      <c r="D15" s="12">
        <f>IF(C15="","",C15+6)</f>
        <v/>
      </c>
      <c r="E15" s="13">
        <f>IF(C15="","",COUNTIFS(Registro!$B$8:$B$47,"&gt;="&amp;C15,Registro!$B$8:$B$47,"&lt;="&amp;D15))</f>
        <v/>
      </c>
      <c r="F15" s="14">
        <f>IF(C15="","",SUMIFS(Registro!$H$8:$H$47,Registro!$B$8:$B$47,"&gt;="&amp;C15,Registro!$B$8:$B$47,"&lt;="&amp;D15))</f>
        <v/>
      </c>
      <c r="G15" s="14">
        <f>IF(C15="","",IF(E15=0,0,F15/E15))</f>
        <v/>
      </c>
      <c r="H15" s="15">
        <f>IF(C15="","",G15/Registro!$D$5)</f>
        <v/>
      </c>
      <c r="I15" s="13">
        <f>IF(C15="","",COUNTIFS(Registro!$B$8:$B$47,"&gt;="&amp;C15,Registro!$B$8:$B$47,"&lt;="&amp;D15,Registro!$K$8:$K$47,"Cumplido"))</f>
        <v/>
      </c>
    </row>
    <row r="16">
      <c r="B16" s="11" t="inlineStr">
        <is>
          <t>Sem. 4</t>
        </is>
      </c>
      <c r="C16" s="12">
        <f>IF(C15="","",IF(C15+7&gt;MAX(Registro!$B$8:$B$47),"",C15+7))</f>
        <v/>
      </c>
      <c r="D16" s="12">
        <f>IF(C16="","",C16+6)</f>
        <v/>
      </c>
      <c r="E16" s="13">
        <f>IF(C16="","",COUNTIFS(Registro!$B$8:$B$47,"&gt;="&amp;C16,Registro!$B$8:$B$47,"&lt;="&amp;D16))</f>
        <v/>
      </c>
      <c r="F16" s="14">
        <f>IF(C16="","",SUMIFS(Registro!$H$8:$H$47,Registro!$B$8:$B$47,"&gt;="&amp;C16,Registro!$B$8:$B$47,"&lt;="&amp;D16))</f>
        <v/>
      </c>
      <c r="G16" s="14">
        <f>IF(C16="","",IF(E16=0,0,F16/E16))</f>
        <v/>
      </c>
      <c r="H16" s="15">
        <f>IF(C16="","",G16/Registro!$D$5)</f>
        <v/>
      </c>
      <c r="I16" s="13">
        <f>IF(C16="","",COUNTIFS(Registro!$B$8:$B$47,"&gt;="&amp;C16,Registro!$B$8:$B$47,"&lt;="&amp;D16,Registro!$K$8:$K$47,"Cumplido"))</f>
        <v/>
      </c>
    </row>
    <row r="17">
      <c r="B17" s="11" t="inlineStr">
        <is>
          <t>Sem. 5</t>
        </is>
      </c>
      <c r="C17" s="12">
        <f>IF(C16="","",IF(C16+7&gt;MAX(Registro!$B$8:$B$47),"",C16+7))</f>
        <v/>
      </c>
      <c r="D17" s="12">
        <f>IF(C17="","",C17+6)</f>
        <v/>
      </c>
      <c r="E17" s="13">
        <f>IF(C17="","",COUNTIFS(Registro!$B$8:$B$47,"&gt;="&amp;C17,Registro!$B$8:$B$47,"&lt;="&amp;D17))</f>
        <v/>
      </c>
      <c r="F17" s="14">
        <f>IF(C17="","",SUMIFS(Registro!$H$8:$H$47,Registro!$B$8:$B$47,"&gt;="&amp;C17,Registro!$B$8:$B$47,"&lt;="&amp;D17))</f>
        <v/>
      </c>
      <c r="G17" s="14">
        <f>IF(C17="","",IF(E17=0,0,F17/E17))</f>
        <v/>
      </c>
      <c r="H17" s="15">
        <f>IF(C17="","",G17/Registro!$D$5)</f>
        <v/>
      </c>
      <c r="I17" s="13">
        <f>IF(C17="","",COUNTIFS(Registro!$B$8:$B$47,"&gt;="&amp;C17,Registro!$B$8:$B$47,"&lt;="&amp;D17,Registro!$K$8:$K$47,"Cumplido"))</f>
        <v/>
      </c>
    </row>
    <row r="18">
      <c r="B18" s="11" t="inlineStr">
        <is>
          <t>Sem. 6</t>
        </is>
      </c>
      <c r="C18" s="12">
        <f>IF(C17="","",IF(C17+7&gt;MAX(Registro!$B$8:$B$47),"",C17+7))</f>
        <v/>
      </c>
      <c r="D18" s="12">
        <f>IF(C18="","",C18+6)</f>
        <v/>
      </c>
      <c r="E18" s="13">
        <f>IF(C18="","",COUNTIFS(Registro!$B$8:$B$47,"&gt;="&amp;C18,Registro!$B$8:$B$47,"&lt;="&amp;D18))</f>
        <v/>
      </c>
      <c r="F18" s="14">
        <f>IF(C18="","",SUMIFS(Registro!$H$8:$H$47,Registro!$B$8:$B$47,"&gt;="&amp;C18,Registro!$B$8:$B$47,"&lt;="&amp;D18))</f>
        <v/>
      </c>
      <c r="G18" s="14">
        <f>IF(C18="","",IF(E18=0,0,F18/E18))</f>
        <v/>
      </c>
      <c r="H18" s="15">
        <f>IF(C18="","",G18/Registro!$D$5)</f>
        <v/>
      </c>
      <c r="I18" s="13">
        <f>IF(C18="","",COUNTIFS(Registro!$B$8:$B$47,"&gt;="&amp;C18,Registro!$B$8:$B$47,"&lt;="&amp;D18,Registro!$K$8:$K$47,"Cumplido"))</f>
        <v/>
      </c>
    </row>
    <row r="19">
      <c r="B19" s="11" t="inlineStr">
        <is>
          <t>Sem. 7</t>
        </is>
      </c>
      <c r="C19" s="12">
        <f>IF(C18="","",IF(C18+7&gt;MAX(Registro!$B$8:$B$47),"",C18+7))</f>
        <v/>
      </c>
      <c r="D19" s="12">
        <f>IF(C19="","",C19+6)</f>
        <v/>
      </c>
      <c r="E19" s="13">
        <f>IF(C19="","",COUNTIFS(Registro!$B$8:$B$47,"&gt;="&amp;C19,Registro!$B$8:$B$47,"&lt;="&amp;D19))</f>
        <v/>
      </c>
      <c r="F19" s="14">
        <f>IF(C19="","",SUMIFS(Registro!$H$8:$H$47,Registro!$B$8:$B$47,"&gt;="&amp;C19,Registro!$B$8:$B$47,"&lt;="&amp;D19))</f>
        <v/>
      </c>
      <c r="G19" s="14">
        <f>IF(C19="","",IF(E19=0,0,F19/E19))</f>
        <v/>
      </c>
      <c r="H19" s="15">
        <f>IF(C19="","",G19/Registro!$D$5)</f>
        <v/>
      </c>
      <c r="I19" s="13">
        <f>IF(C19="","",COUNTIFS(Registro!$B$8:$B$47,"&gt;="&amp;C19,Registro!$B$8:$B$47,"&lt;="&amp;D19,Registro!$K$8:$K$47,"Cumplido"))</f>
        <v/>
      </c>
    </row>
    <row r="21">
      <c r="B21" s="9" t="inlineStr">
        <is>
          <t>Reparto por franja del día</t>
        </is>
      </c>
    </row>
    <row r="22" ht="28" customHeight="1">
      <c r="B22" s="10" t="inlineStr">
        <is>
          <t>Franja</t>
        </is>
      </c>
      <c r="C22" s="10" t="inlineStr">
        <is>
          <t>Total (ml)</t>
        </is>
      </c>
      <c r="D22" s="10" t="inlineStr">
        <is>
          <t>% del total</t>
        </is>
      </c>
      <c r="E22" s="10" t="inlineStr">
        <is>
          <t>Media (ml/día)</t>
        </is>
      </c>
    </row>
    <row r="23">
      <c r="B23" s="16">
        <f>SUBSTITUTE(Registro!D7," (ml)","")</f>
        <v/>
      </c>
      <c r="C23" s="14">
        <f>SUM(Registro!D8:D47)</f>
        <v/>
      </c>
      <c r="D23" s="15">
        <f>IF(SUM($C$23:$C$26)=0,0,C23/SUM($C$23:$C$26))</f>
        <v/>
      </c>
      <c r="E23" s="14">
        <f>IF(COUNT(Registro!B8:B47)=0,0,C23/COUNT(Registro!B8:B47))</f>
        <v/>
      </c>
    </row>
    <row r="24">
      <c r="B24" s="16">
        <f>SUBSTITUTE(Registro!E7," (ml)","")</f>
        <v/>
      </c>
      <c r="C24" s="14">
        <f>SUM(Registro!E8:E47)</f>
        <v/>
      </c>
      <c r="D24" s="15">
        <f>IF(SUM($C$23:$C$26)=0,0,C24/SUM($C$23:$C$26))</f>
        <v/>
      </c>
      <c r="E24" s="14">
        <f>IF(COUNT(Registro!B8:B47)=0,0,C24/COUNT(Registro!B8:B47))</f>
        <v/>
      </c>
    </row>
    <row r="25">
      <c r="B25" s="16">
        <f>SUBSTITUTE(Registro!F7," (ml)","")</f>
        <v/>
      </c>
      <c r="C25" s="14">
        <f>SUM(Registro!F8:F47)</f>
        <v/>
      </c>
      <c r="D25" s="15">
        <f>IF(SUM($C$23:$C$26)=0,0,C25/SUM($C$23:$C$26))</f>
        <v/>
      </c>
      <c r="E25" s="14">
        <f>IF(COUNT(Registro!B8:B47)=0,0,C25/COUNT(Registro!B8:B47))</f>
        <v/>
      </c>
    </row>
    <row r="26">
      <c r="B26" s="16">
        <f>SUBSTITUTE(Registro!G7," (ml)","")</f>
        <v/>
      </c>
      <c r="C26" s="14">
        <f>SUM(Registro!G8:G47)</f>
        <v/>
      </c>
      <c r="D26" s="15">
        <f>IF(SUM($C$23:$C$26)=0,0,C26/SUM($C$23:$C$26))</f>
        <v/>
      </c>
      <c r="E26" s="14">
        <f>IF(COUNT(Registro!B8:B47)=0,0,C26/COUNT(Registro!B8:B47))</f>
        <v/>
      </c>
    </row>
    <row r="27">
      <c r="B27" s="17" t="inlineStr">
        <is>
          <t>Total</t>
        </is>
      </c>
      <c r="C27" s="18">
        <f>SUM(C23:C26)</f>
        <v/>
      </c>
      <c r="D27" s="19">
        <f>SUM(D23:D26)</f>
        <v/>
      </c>
      <c r="E27" s="18">
        <f>SUM(E23:E26)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8">
    <mergeCell ref="D8:E8"/>
    <mergeCell ref="D6:E6"/>
    <mergeCell ref="B6:C6"/>
    <mergeCell ref="H6:I6"/>
    <mergeCell ref="B5:C5"/>
    <mergeCell ref="B2:I2"/>
    <mergeCell ref="F5:G5"/>
    <mergeCell ref="D5:E5"/>
    <mergeCell ref="B3:I3"/>
    <mergeCell ref="F6:G6"/>
    <mergeCell ref="H5:I5"/>
    <mergeCell ref="H8:I8"/>
    <mergeCell ref="B9:C9"/>
    <mergeCell ref="D9:E9"/>
    <mergeCell ref="B8:C8"/>
    <mergeCell ref="H9:I9"/>
    <mergeCell ref="F9:G9"/>
    <mergeCell ref="F8:G8"/>
  </mergeCells>
  <conditionalFormatting sqref="G13:G19">
    <cfRule type="dataBar" priority="1">
      <dataBar>
        <cfvo type="num" val="0"/>
        <cfvo type="max"/>
        <color rgb="0010B981"/>
      </dataBar>
    </cfRule>
  </conditionalFormatting>
  <conditionalFormatting sqref="H13:H19">
    <cfRule type="expression" priority="2" dxfId="0">
      <formula>AND(ISNUMBER(H13),H13&gt;=1)</formula>
    </cfRule>
    <cfRule type="expression" priority="3" dxfId="1">
      <formula>AND(ISNUMBER(H13),H13&lt;1)</formula>
    </cfRule>
  </conditionalFormatting>
  <conditionalFormatting sqref="C23:C26">
    <cfRule type="dataBar" priority="4">
      <dataBar>
        <cfvo type="num" val="0"/>
        <cfvo type="max"/>
        <color rgb="0010B981"/>
      </dataBar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M47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2" customWidth="1" min="2" max="2"/>
    <col width="7" customWidth="1" min="3" max="3"/>
    <col width="11" customWidth="1" min="4" max="4"/>
    <col width="11" customWidth="1" min="5" max="5"/>
    <col width="11" customWidth="1" min="6" max="6"/>
    <col width="11" customWidth="1" min="7" max="7"/>
    <col width="12" customWidth="1" min="8" max="8"/>
    <col width="9" customWidth="1" min="9" max="9"/>
    <col width="11" customWidth="1" min="10" max="10"/>
    <col width="12" customWidth="1" min="11" max="11"/>
    <col width="10" customWidth="1" min="12" max="12"/>
    <col width="34" customWidth="1" min="13" max="13"/>
  </cols>
  <sheetData>
    <row r="2" ht="34" customHeight="1">
      <c r="B2" s="1" t="inlineStr">
        <is>
          <t>Registro diario de hidratación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>
      <c r="B3" s="3" t="inlineStr">
        <is>
          <t>Anota los ml (o vasos) de cada franja del día. Todo lo demás se calcula solo. Solo registro personal, sin consejos médicos.</t>
        </is>
      </c>
    </row>
    <row r="5">
      <c r="B5" s="17" t="inlineStr">
        <is>
          <t>Objetivo diario (ml)</t>
        </is>
      </c>
      <c r="D5" s="20" t="n">
        <v>2000</v>
      </c>
      <c r="E5" s="17" t="inlineStr">
        <is>
          <t>ml por vaso</t>
        </is>
      </c>
      <c r="G5" s="20" t="n">
        <v>250</v>
      </c>
      <c r="H5" s="17" t="inlineStr">
        <is>
          <t>Umbral «casi» (%)</t>
        </is>
      </c>
      <c r="J5" s="21" t="n">
        <v>0.8</v>
      </c>
      <c r="K5" s="22" t="inlineStr">
        <is>
          <t>← valores editables</t>
        </is>
      </c>
    </row>
    <row r="7" ht="32" customHeight="1">
      <c r="B7" s="10" t="inlineStr">
        <is>
          <t>Fecha</t>
        </is>
      </c>
      <c r="C7" s="10" t="inlineStr">
        <is>
          <t>Día</t>
        </is>
      </c>
      <c r="D7" s="10" t="inlineStr">
        <is>
          <t>Mañana (ml)</t>
        </is>
      </c>
      <c r="E7" s="10" t="inlineStr">
        <is>
          <t>Mediodía (ml)</t>
        </is>
      </c>
      <c r="F7" s="10" t="inlineStr">
        <is>
          <t>Tarde (ml)</t>
        </is>
      </c>
      <c r="G7" s="10" t="inlineStr">
        <is>
          <t>Noche (ml)</t>
        </is>
      </c>
      <c r="H7" s="10" t="inlineStr">
        <is>
          <t>Total (ml)</t>
        </is>
      </c>
      <c r="I7" s="10" t="inlineStr">
        <is>
          <t>Vasos</t>
        </is>
      </c>
      <c r="J7" s="10" t="inlineStr">
        <is>
          <t>% objetivo</t>
        </is>
      </c>
      <c r="K7" s="10" t="inlineStr">
        <is>
          <t>Estado</t>
        </is>
      </c>
      <c r="L7" s="10" t="inlineStr">
        <is>
          <t>Racha (días)</t>
        </is>
      </c>
      <c r="M7" s="10" t="inlineStr">
        <is>
          <t>Nota</t>
        </is>
      </c>
    </row>
    <row r="8">
      <c r="B8" s="23" t="n">
        <v>46283</v>
      </c>
      <c r="C8" s="24">
        <f>IF(B8="","",MID("LunMarMiéJueVieSábDom",(WEEKDAY(B8,2)-1)*3+1,3))</f>
        <v/>
      </c>
      <c r="D8" s="20" t="n">
        <v>400</v>
      </c>
      <c r="E8" s="20" t="n">
        <v>350</v>
      </c>
      <c r="F8" s="20" t="n">
        <v>500</v>
      </c>
      <c r="G8" s="20" t="n">
        <v>450</v>
      </c>
      <c r="H8" s="25">
        <f>IF(B8="","",SUM(D8:G8))</f>
        <v/>
      </c>
      <c r="I8" s="26">
        <f>IF(H8="","",ROUND(H8/$G$5,1))</f>
        <v/>
      </c>
      <c r="J8" s="15">
        <f>IF(H8="","",H8/$D$5)</f>
        <v/>
      </c>
      <c r="K8" s="24">
        <f>IF(J8="","",IF(J8&gt;=1,"Cumplido",IF(J8&gt;=$J$5,"Casi","Pendiente")))</f>
        <v/>
      </c>
      <c r="L8" s="13">
        <f>IF(B8="","",IF(J8&gt;=1,1,0))</f>
        <v/>
      </c>
      <c r="M8" s="27" t="n"/>
    </row>
    <row r="9">
      <c r="B9" s="23" t="n">
        <v>46284</v>
      </c>
      <c r="C9" s="24">
        <f>IF(B9="","",MID("LunMarMiéJueVieSábDom",(WEEKDAY(B9,2)-1)*3+1,3))</f>
        <v/>
      </c>
      <c r="D9" s="20" t="n">
        <v>500</v>
      </c>
      <c r="E9" s="20" t="n">
        <v>400</v>
      </c>
      <c r="F9" s="20" t="n">
        <v>600</v>
      </c>
      <c r="G9" s="20" t="n">
        <v>500</v>
      </c>
      <c r="H9" s="25">
        <f>IF(B9="","",SUM(D9:G9))</f>
        <v/>
      </c>
      <c r="I9" s="26">
        <f>IF(H9="","",ROUND(H9/$G$5,1))</f>
        <v/>
      </c>
      <c r="J9" s="15">
        <f>IF(H9="","",H9/$D$5)</f>
        <v/>
      </c>
      <c r="K9" s="24">
        <f>IF(J9="","",IF(J9&gt;=1,"Cumplido",IF(J9&gt;=$J$5,"Casi","Pendiente")))</f>
        <v/>
      </c>
      <c r="L9" s="13">
        <f>IF(B9="","",IF(J9&gt;=1,IF(B9-B8=1,N(L8)+1,1),0))</f>
        <v/>
      </c>
      <c r="M9" s="27" t="inlineStr">
        <is>
          <t>Día de oficina</t>
        </is>
      </c>
    </row>
    <row r="10">
      <c r="B10" s="23" t="n">
        <v>46285</v>
      </c>
      <c r="C10" s="24">
        <f>IF(B10="","",MID("LunMarMiéJueVieSábDom",(WEEKDAY(B10,2)-1)*3+1,3))</f>
        <v/>
      </c>
      <c r="D10" s="20" t="n">
        <v>450</v>
      </c>
      <c r="E10" s="20" t="n">
        <v>500</v>
      </c>
      <c r="F10" s="20" t="n">
        <v>550</v>
      </c>
      <c r="G10" s="20" t="n">
        <v>600</v>
      </c>
      <c r="H10" s="25">
        <f>IF(B10="","",SUM(D10:G10))</f>
        <v/>
      </c>
      <c r="I10" s="26">
        <f>IF(H10="","",ROUND(H10/$G$5,1))</f>
        <v/>
      </c>
      <c r="J10" s="15">
        <f>IF(H10="","",H10/$D$5)</f>
        <v/>
      </c>
      <c r="K10" s="24">
        <f>IF(J10="","",IF(J10&gt;=1,"Cumplido",IF(J10&gt;=$J$5,"Casi","Pendiente")))</f>
        <v/>
      </c>
      <c r="L10" s="13">
        <f>IF(B10="","",IF(J10&gt;=1,IF(B10-B9=1,N(L9)+1,1),0))</f>
        <v/>
      </c>
      <c r="M10" s="27" t="n"/>
    </row>
    <row r="11">
      <c r="B11" s="23" t="n">
        <v>46286</v>
      </c>
      <c r="C11" s="24">
        <f>IF(B11="","",MID("LunMarMiéJueVieSábDom",(WEEKDAY(B11,2)-1)*3+1,3))</f>
        <v/>
      </c>
      <c r="D11" s="20" t="n">
        <v>300</v>
      </c>
      <c r="E11" s="20" t="n">
        <v>300</v>
      </c>
      <c r="F11" s="20" t="n">
        <v>400</v>
      </c>
      <c r="G11" s="20" t="n">
        <v>350</v>
      </c>
      <c r="H11" s="25">
        <f>IF(B11="","",SUM(D11:G11))</f>
        <v/>
      </c>
      <c r="I11" s="26">
        <f>IF(H11="","",ROUND(H11/$G$5,1))</f>
        <v/>
      </c>
      <c r="J11" s="15">
        <f>IF(H11="","",H11/$D$5)</f>
        <v/>
      </c>
      <c r="K11" s="24">
        <f>IF(J11="","",IF(J11&gt;=1,"Cumplido",IF(J11&gt;=$J$5,"Casi","Pendiente")))</f>
        <v/>
      </c>
      <c r="L11" s="13">
        <f>IF(B11="","",IF(J11&gt;=1,IF(B11-B10=1,N(L10)+1,1),0))</f>
        <v/>
      </c>
      <c r="M11" s="27" t="inlineStr">
        <is>
          <t>Reunión larga, se me olvidó</t>
        </is>
      </c>
    </row>
    <row r="12">
      <c r="B12" s="23" t="n">
        <v>46287</v>
      </c>
      <c r="C12" s="24">
        <f>IF(B12="","",MID("LunMarMiéJueVieSábDom",(WEEKDAY(B12,2)-1)*3+1,3))</f>
        <v/>
      </c>
      <c r="D12" s="20" t="n">
        <v>500</v>
      </c>
      <c r="E12" s="20" t="n">
        <v>450</v>
      </c>
      <c r="F12" s="20" t="n">
        <v>550</v>
      </c>
      <c r="G12" s="20" t="n">
        <v>500</v>
      </c>
      <c r="H12" s="25">
        <f>IF(B12="","",SUM(D12:G12))</f>
        <v/>
      </c>
      <c r="I12" s="26">
        <f>IF(H12="","",ROUND(H12/$G$5,1))</f>
        <v/>
      </c>
      <c r="J12" s="15">
        <f>IF(H12="","",H12/$D$5)</f>
        <v/>
      </c>
      <c r="K12" s="24">
        <f>IF(J12="","",IF(J12&gt;=1,"Cumplido",IF(J12&gt;=$J$5,"Casi","Pendiente")))</f>
        <v/>
      </c>
      <c r="L12" s="13">
        <f>IF(B12="","",IF(J12&gt;=1,IF(B12-B11=1,N(L11)+1,1),0))</f>
        <v/>
      </c>
      <c r="M12" s="27" t="n"/>
    </row>
    <row r="13">
      <c r="B13" s="23" t="n">
        <v>46288</v>
      </c>
      <c r="C13" s="24">
        <f>IF(B13="","",MID("LunMarMiéJueVieSábDom",(WEEKDAY(B13,2)-1)*3+1,3))</f>
        <v/>
      </c>
      <c r="D13" s="20" t="n">
        <v>600</v>
      </c>
      <c r="E13" s="20" t="n">
        <v>500</v>
      </c>
      <c r="F13" s="20" t="n">
        <v>500</v>
      </c>
      <c r="G13" s="20" t="n">
        <v>450</v>
      </c>
      <c r="H13" s="25">
        <f>IF(B13="","",SUM(D13:G13))</f>
        <v/>
      </c>
      <c r="I13" s="26">
        <f>IF(H13="","",ROUND(H13/$G$5,1))</f>
        <v/>
      </c>
      <c r="J13" s="15">
        <f>IF(H13="","",H13/$D$5)</f>
        <v/>
      </c>
      <c r="K13" s="24">
        <f>IF(J13="","",IF(J13&gt;=1,"Cumplido",IF(J13&gt;=$J$5,"Casi","Pendiente")))</f>
        <v/>
      </c>
      <c r="L13" s="13">
        <f>IF(B13="","",IF(J13&gt;=1,IF(B13-B12=1,N(L12)+1,1),0))</f>
        <v/>
      </c>
      <c r="M13" s="27" t="inlineStr">
        <is>
          <t>Paseo largo</t>
        </is>
      </c>
    </row>
    <row r="14">
      <c r="B14" s="23" t="n">
        <v>46289</v>
      </c>
      <c r="C14" s="24">
        <f>IF(B14="","",MID("LunMarMiéJueVieSábDom",(WEEKDAY(B14,2)-1)*3+1,3))</f>
        <v/>
      </c>
      <c r="D14" s="20" t="n">
        <v>550</v>
      </c>
      <c r="E14" s="20" t="n">
        <v>400</v>
      </c>
      <c r="F14" s="20" t="n">
        <v>600</v>
      </c>
      <c r="G14" s="20" t="n">
        <v>550</v>
      </c>
      <c r="H14" s="25">
        <f>IF(B14="","",SUM(D14:G14))</f>
        <v/>
      </c>
      <c r="I14" s="26">
        <f>IF(H14="","",ROUND(H14/$G$5,1))</f>
        <v/>
      </c>
      <c r="J14" s="15">
        <f>IF(H14="","",H14/$D$5)</f>
        <v/>
      </c>
      <c r="K14" s="24">
        <f>IF(J14="","",IF(J14&gt;=1,"Cumplido",IF(J14&gt;=$J$5,"Casi","Pendiente")))</f>
        <v/>
      </c>
      <c r="L14" s="13">
        <f>IF(B14="","",IF(J14&gt;=1,IF(B14-B13=1,N(L13)+1,1),0))</f>
        <v/>
      </c>
      <c r="M14" s="27" t="n"/>
    </row>
    <row r="15">
      <c r="B15" s="23" t="n">
        <v>46290</v>
      </c>
      <c r="C15" s="24">
        <f>IF(B15="","",MID("LunMarMiéJueVieSábDom",(WEEKDAY(B15,2)-1)*3+1,3))</f>
        <v/>
      </c>
      <c r="D15" s="20" t="n">
        <v>350</v>
      </c>
      <c r="E15" s="20" t="n">
        <v>300</v>
      </c>
      <c r="F15" s="20" t="n">
        <v>450</v>
      </c>
      <c r="G15" s="20" t="n">
        <v>400</v>
      </c>
      <c r="H15" s="25">
        <f>IF(B15="","",SUM(D15:G15))</f>
        <v/>
      </c>
      <c r="I15" s="26">
        <f>IF(H15="","",ROUND(H15/$G$5,1))</f>
        <v/>
      </c>
      <c r="J15" s="15">
        <f>IF(H15="","",H15/$D$5)</f>
        <v/>
      </c>
      <c r="K15" s="24">
        <f>IF(J15="","",IF(J15&gt;=1,"Cumplido",IF(J15&gt;=$J$5,"Casi","Pendiente")))</f>
        <v/>
      </c>
      <c r="L15" s="13">
        <f>IF(B15="","",IF(J15&gt;=1,IF(B15-B14=1,N(L14)+1,1),0))</f>
        <v/>
      </c>
      <c r="M15" s="27" t="inlineStr">
        <is>
          <t>Lunes liado</t>
        </is>
      </c>
    </row>
    <row r="16">
      <c r="B16" s="23" t="n">
        <v>46291</v>
      </c>
      <c r="C16" s="24">
        <f>IF(B16="","",MID("LunMarMiéJueVieSábDom",(WEEKDAY(B16,2)-1)*3+1,3))</f>
        <v/>
      </c>
      <c r="D16" s="20" t="n">
        <v>500</v>
      </c>
      <c r="E16" s="20" t="n">
        <v>500</v>
      </c>
      <c r="F16" s="20" t="n">
        <v>500</v>
      </c>
      <c r="G16" s="20" t="n">
        <v>500</v>
      </c>
      <c r="H16" s="25">
        <f>IF(B16="","",SUM(D16:G16))</f>
        <v/>
      </c>
      <c r="I16" s="26">
        <f>IF(H16="","",ROUND(H16/$G$5,1))</f>
        <v/>
      </c>
      <c r="J16" s="15">
        <f>IF(H16="","",H16/$D$5)</f>
        <v/>
      </c>
      <c r="K16" s="24">
        <f>IF(J16="","",IF(J16&gt;=1,"Cumplido",IF(J16&gt;=$J$5,"Casi","Pendiente")))</f>
        <v/>
      </c>
      <c r="L16" s="13">
        <f>IF(B16="","",IF(J16&gt;=1,IF(B16-B15=1,N(L15)+1,1),0))</f>
        <v/>
      </c>
      <c r="M16" s="27" t="n"/>
    </row>
    <row r="17">
      <c r="B17" s="23" t="n">
        <v>46292</v>
      </c>
      <c r="C17" s="24">
        <f>IF(B17="","",MID("LunMarMiéJueVieSábDom",(WEEKDAY(B17,2)-1)*3+1,3))</f>
        <v/>
      </c>
      <c r="D17" s="20" t="n">
        <v>450</v>
      </c>
      <c r="E17" s="20" t="n">
        <v>550</v>
      </c>
      <c r="F17" s="20" t="n">
        <v>500</v>
      </c>
      <c r="G17" s="20" t="n">
        <v>550</v>
      </c>
      <c r="H17" s="25">
        <f>IF(B17="","",SUM(D17:G17))</f>
        <v/>
      </c>
      <c r="I17" s="26">
        <f>IF(H17="","",ROUND(H17/$G$5,1))</f>
        <v/>
      </c>
      <c r="J17" s="15">
        <f>IF(H17="","",H17/$D$5)</f>
        <v/>
      </c>
      <c r="K17" s="24">
        <f>IF(J17="","",IF(J17&gt;=1,"Cumplido",IF(J17&gt;=$J$5,"Casi","Pendiente")))</f>
        <v/>
      </c>
      <c r="L17" s="13">
        <f>IF(B17="","",IF(J17&gt;=1,IF(B17-B16=1,N(L16)+1,1),0))</f>
        <v/>
      </c>
      <c r="M17" s="27" t="n"/>
    </row>
    <row r="18">
      <c r="B18" s="23" t="n">
        <v>46293</v>
      </c>
      <c r="C18" s="24">
        <f>IF(B18="","",MID("LunMarMiéJueVieSábDom",(WEEKDAY(B18,2)-1)*3+1,3))</f>
        <v/>
      </c>
      <c r="D18" s="20" t="n">
        <v>500</v>
      </c>
      <c r="E18" s="20" t="n">
        <v>450</v>
      </c>
      <c r="F18" s="20" t="n">
        <v>600</v>
      </c>
      <c r="G18" s="20" t="n">
        <v>500</v>
      </c>
      <c r="H18" s="25">
        <f>IF(B18="","",SUM(D18:G18))</f>
        <v/>
      </c>
      <c r="I18" s="26">
        <f>IF(H18="","",ROUND(H18/$G$5,1))</f>
        <v/>
      </c>
      <c r="J18" s="15">
        <f>IF(H18="","",H18/$D$5)</f>
        <v/>
      </c>
      <c r="K18" s="24">
        <f>IF(J18="","",IF(J18&gt;=1,"Cumplido",IF(J18&gt;=$J$5,"Casi","Pendiente")))</f>
        <v/>
      </c>
      <c r="L18" s="13">
        <f>IF(B18="","",IF(J18&gt;=1,IF(B18-B17=1,N(L17)+1,1),0))</f>
        <v/>
      </c>
      <c r="M18" s="27" t="n"/>
    </row>
    <row r="19">
      <c r="B19" s="23" t="n">
        <v>46294</v>
      </c>
      <c r="C19" s="24">
        <f>IF(B19="","",MID("LunMarMiéJueVieSábDom",(WEEKDAY(B19,2)-1)*3+1,3))</f>
        <v/>
      </c>
      <c r="D19" s="20" t="n">
        <v>400</v>
      </c>
      <c r="E19" s="20" t="n">
        <v>500</v>
      </c>
      <c r="F19" s="20" t="n">
        <v>450</v>
      </c>
      <c r="G19" s="20" t="n">
        <v>500</v>
      </c>
      <c r="H19" s="25">
        <f>IF(B19="","",SUM(D19:G19))</f>
        <v/>
      </c>
      <c r="I19" s="26">
        <f>IF(H19="","",ROUND(H19/$G$5,1))</f>
        <v/>
      </c>
      <c r="J19" s="15">
        <f>IF(H19="","",H19/$D$5)</f>
        <v/>
      </c>
      <c r="K19" s="24">
        <f>IF(J19="","",IF(J19&gt;=1,"Cumplido",IF(J19&gt;=$J$5,"Casi","Pendiente")))</f>
        <v/>
      </c>
      <c r="L19" s="13">
        <f>IF(B19="","",IF(J19&gt;=1,IF(B19-B18=1,N(L18)+1,1),0))</f>
        <v/>
      </c>
      <c r="M19" s="27" t="n"/>
    </row>
    <row r="20">
      <c r="B20" s="23" t="n">
        <v>46295</v>
      </c>
      <c r="C20" s="24">
        <f>IF(B20="","",MID("LunMarMiéJueVieSábDom",(WEEKDAY(B20,2)-1)*3+1,3))</f>
        <v/>
      </c>
      <c r="D20" s="20" t="n">
        <v>550</v>
      </c>
      <c r="E20" s="20" t="n">
        <v>500</v>
      </c>
      <c r="F20" s="20" t="n">
        <v>500</v>
      </c>
      <c r="G20" s="20" t="n">
        <v>500</v>
      </c>
      <c r="H20" s="25">
        <f>IF(B20="","",SUM(D20:G20))</f>
        <v/>
      </c>
      <c r="I20" s="26">
        <f>IF(H20="","",ROUND(H20/$G$5,1))</f>
        <v/>
      </c>
      <c r="J20" s="15">
        <f>IF(H20="","",H20/$D$5)</f>
        <v/>
      </c>
      <c r="K20" s="24">
        <f>IF(J20="","",IF(J20&gt;=1,"Cumplido",IF(J20&gt;=$J$5,"Casi","Pendiente")))</f>
        <v/>
      </c>
      <c r="L20" s="13">
        <f>IF(B20="","",IF(J20&gt;=1,IF(B20-B19=1,N(L19)+1,1),0))</f>
        <v/>
      </c>
      <c r="M20" s="27" t="n"/>
    </row>
    <row r="21">
      <c r="B21" s="23" t="n">
        <v>46296</v>
      </c>
      <c r="C21" s="24">
        <f>IF(B21="","",MID("LunMarMiéJueVieSábDom",(WEEKDAY(B21,2)-1)*3+1,3))</f>
        <v/>
      </c>
      <c r="D21" s="20" t="n">
        <v>500</v>
      </c>
      <c r="E21" s="20" t="n">
        <v>600</v>
      </c>
      <c r="F21" s="20" t="n">
        <v>550</v>
      </c>
      <c r="G21" s="20" t="n">
        <v>450</v>
      </c>
      <c r="H21" s="25">
        <f>IF(B21="","",SUM(D21:G21))</f>
        <v/>
      </c>
      <c r="I21" s="26">
        <f>IF(H21="","",ROUND(H21/$G$5,1))</f>
        <v/>
      </c>
      <c r="J21" s="15">
        <f>IF(H21="","",H21/$D$5)</f>
        <v/>
      </c>
      <c r="K21" s="24">
        <f>IF(J21="","",IF(J21&gt;=1,"Cumplido",IF(J21&gt;=$J$5,"Casi","Pendiente")))</f>
        <v/>
      </c>
      <c r="L21" s="13">
        <f>IF(B21="","",IF(J21&gt;=1,IF(B21-B20=1,N(L20)+1,1),0))</f>
        <v/>
      </c>
      <c r="M21" s="27" t="inlineStr">
        <is>
          <t>Entreno por la tarde</t>
        </is>
      </c>
    </row>
    <row r="22">
      <c r="B22" s="23" t="n"/>
      <c r="C22" s="24">
        <f>IF(B22="","",MID("LunMarMiéJueVieSábDom",(WEEKDAY(B22,2)-1)*3+1,3))</f>
        <v/>
      </c>
      <c r="D22" s="20" t="n"/>
      <c r="E22" s="20" t="n"/>
      <c r="F22" s="20" t="n"/>
      <c r="G22" s="20" t="n"/>
      <c r="H22" s="25">
        <f>IF(B22="","",SUM(D22:G22))</f>
        <v/>
      </c>
      <c r="I22" s="26">
        <f>IF(H22="","",ROUND(H22/$G$5,1))</f>
        <v/>
      </c>
      <c r="J22" s="15">
        <f>IF(H22="","",H22/$D$5)</f>
        <v/>
      </c>
      <c r="K22" s="24">
        <f>IF(J22="","",IF(J22&gt;=1,"Cumplido",IF(J22&gt;=$J$5,"Casi","Pendiente")))</f>
        <v/>
      </c>
      <c r="L22" s="13">
        <f>IF(B22="","",IF(J22&gt;=1,IF(B22-B21=1,N(L21)+1,1),0))</f>
        <v/>
      </c>
      <c r="M22" s="27" t="n"/>
    </row>
    <row r="23">
      <c r="B23" s="23" t="n"/>
      <c r="C23" s="24">
        <f>IF(B23="","",MID("LunMarMiéJueVieSábDom",(WEEKDAY(B23,2)-1)*3+1,3))</f>
        <v/>
      </c>
      <c r="D23" s="20" t="n"/>
      <c r="E23" s="20" t="n"/>
      <c r="F23" s="20" t="n"/>
      <c r="G23" s="20" t="n"/>
      <c r="H23" s="25">
        <f>IF(B23="","",SUM(D23:G23))</f>
        <v/>
      </c>
      <c r="I23" s="26">
        <f>IF(H23="","",ROUND(H23/$G$5,1))</f>
        <v/>
      </c>
      <c r="J23" s="15">
        <f>IF(H23="","",H23/$D$5)</f>
        <v/>
      </c>
      <c r="K23" s="24">
        <f>IF(J23="","",IF(J23&gt;=1,"Cumplido",IF(J23&gt;=$J$5,"Casi","Pendiente")))</f>
        <v/>
      </c>
      <c r="L23" s="13">
        <f>IF(B23="","",IF(J23&gt;=1,IF(B23-B22=1,N(L22)+1,1),0))</f>
        <v/>
      </c>
      <c r="M23" s="27" t="n"/>
    </row>
    <row r="24">
      <c r="B24" s="23" t="n"/>
      <c r="C24" s="24">
        <f>IF(B24="","",MID("LunMarMiéJueVieSábDom",(WEEKDAY(B24,2)-1)*3+1,3))</f>
        <v/>
      </c>
      <c r="D24" s="20" t="n"/>
      <c r="E24" s="20" t="n"/>
      <c r="F24" s="20" t="n"/>
      <c r="G24" s="20" t="n"/>
      <c r="H24" s="25">
        <f>IF(B24="","",SUM(D24:G24))</f>
        <v/>
      </c>
      <c r="I24" s="26">
        <f>IF(H24="","",ROUND(H24/$G$5,1))</f>
        <v/>
      </c>
      <c r="J24" s="15">
        <f>IF(H24="","",H24/$D$5)</f>
        <v/>
      </c>
      <c r="K24" s="24">
        <f>IF(J24="","",IF(J24&gt;=1,"Cumplido",IF(J24&gt;=$J$5,"Casi","Pendiente")))</f>
        <v/>
      </c>
      <c r="L24" s="13">
        <f>IF(B24="","",IF(J24&gt;=1,IF(B24-B23=1,N(L23)+1,1),0))</f>
        <v/>
      </c>
      <c r="M24" s="27" t="n"/>
    </row>
    <row r="25">
      <c r="B25" s="23" t="n"/>
      <c r="C25" s="24">
        <f>IF(B25="","",MID("LunMarMiéJueVieSábDom",(WEEKDAY(B25,2)-1)*3+1,3))</f>
        <v/>
      </c>
      <c r="D25" s="20" t="n"/>
      <c r="E25" s="20" t="n"/>
      <c r="F25" s="20" t="n"/>
      <c r="G25" s="20" t="n"/>
      <c r="H25" s="25">
        <f>IF(B25="","",SUM(D25:G25))</f>
        <v/>
      </c>
      <c r="I25" s="26">
        <f>IF(H25="","",ROUND(H25/$G$5,1))</f>
        <v/>
      </c>
      <c r="J25" s="15">
        <f>IF(H25="","",H25/$D$5)</f>
        <v/>
      </c>
      <c r="K25" s="24">
        <f>IF(J25="","",IF(J25&gt;=1,"Cumplido",IF(J25&gt;=$J$5,"Casi","Pendiente")))</f>
        <v/>
      </c>
      <c r="L25" s="13">
        <f>IF(B25="","",IF(J25&gt;=1,IF(B25-B24=1,N(L24)+1,1),0))</f>
        <v/>
      </c>
      <c r="M25" s="27" t="n"/>
    </row>
    <row r="26">
      <c r="B26" s="23" t="n"/>
      <c r="C26" s="24">
        <f>IF(B26="","",MID("LunMarMiéJueVieSábDom",(WEEKDAY(B26,2)-1)*3+1,3))</f>
        <v/>
      </c>
      <c r="D26" s="20" t="n"/>
      <c r="E26" s="20" t="n"/>
      <c r="F26" s="20" t="n"/>
      <c r="G26" s="20" t="n"/>
      <c r="H26" s="25">
        <f>IF(B26="","",SUM(D26:G26))</f>
        <v/>
      </c>
      <c r="I26" s="26">
        <f>IF(H26="","",ROUND(H26/$G$5,1))</f>
        <v/>
      </c>
      <c r="J26" s="15">
        <f>IF(H26="","",H26/$D$5)</f>
        <v/>
      </c>
      <c r="K26" s="24">
        <f>IF(J26="","",IF(J26&gt;=1,"Cumplido",IF(J26&gt;=$J$5,"Casi","Pendiente")))</f>
        <v/>
      </c>
      <c r="L26" s="13">
        <f>IF(B26="","",IF(J26&gt;=1,IF(B26-B25=1,N(L25)+1,1),0))</f>
        <v/>
      </c>
      <c r="M26" s="27" t="n"/>
    </row>
    <row r="27">
      <c r="B27" s="23" t="n"/>
      <c r="C27" s="24">
        <f>IF(B27="","",MID("LunMarMiéJueVieSábDom",(WEEKDAY(B27,2)-1)*3+1,3))</f>
        <v/>
      </c>
      <c r="D27" s="20" t="n"/>
      <c r="E27" s="20" t="n"/>
      <c r="F27" s="20" t="n"/>
      <c r="G27" s="20" t="n"/>
      <c r="H27" s="25">
        <f>IF(B27="","",SUM(D27:G27))</f>
        <v/>
      </c>
      <c r="I27" s="26">
        <f>IF(H27="","",ROUND(H27/$G$5,1))</f>
        <v/>
      </c>
      <c r="J27" s="15">
        <f>IF(H27="","",H27/$D$5)</f>
        <v/>
      </c>
      <c r="K27" s="24">
        <f>IF(J27="","",IF(J27&gt;=1,"Cumplido",IF(J27&gt;=$J$5,"Casi","Pendiente")))</f>
        <v/>
      </c>
      <c r="L27" s="13">
        <f>IF(B27="","",IF(J27&gt;=1,IF(B27-B26=1,N(L26)+1,1),0))</f>
        <v/>
      </c>
      <c r="M27" s="27" t="n"/>
    </row>
    <row r="28">
      <c r="B28" s="23" t="n"/>
      <c r="C28" s="24">
        <f>IF(B28="","",MID("LunMarMiéJueVieSábDom",(WEEKDAY(B28,2)-1)*3+1,3))</f>
        <v/>
      </c>
      <c r="D28" s="20" t="n"/>
      <c r="E28" s="20" t="n"/>
      <c r="F28" s="20" t="n"/>
      <c r="G28" s="20" t="n"/>
      <c r="H28" s="25">
        <f>IF(B28="","",SUM(D28:G28))</f>
        <v/>
      </c>
      <c r="I28" s="26">
        <f>IF(H28="","",ROUND(H28/$G$5,1))</f>
        <v/>
      </c>
      <c r="J28" s="15">
        <f>IF(H28="","",H28/$D$5)</f>
        <v/>
      </c>
      <c r="K28" s="24">
        <f>IF(J28="","",IF(J28&gt;=1,"Cumplido",IF(J28&gt;=$J$5,"Casi","Pendiente")))</f>
        <v/>
      </c>
      <c r="L28" s="13">
        <f>IF(B28="","",IF(J28&gt;=1,IF(B28-B27=1,N(L27)+1,1),0))</f>
        <v/>
      </c>
      <c r="M28" s="27" t="n"/>
    </row>
    <row r="29">
      <c r="B29" s="23" t="n"/>
      <c r="C29" s="24">
        <f>IF(B29="","",MID("LunMarMiéJueVieSábDom",(WEEKDAY(B29,2)-1)*3+1,3))</f>
        <v/>
      </c>
      <c r="D29" s="20" t="n"/>
      <c r="E29" s="20" t="n"/>
      <c r="F29" s="20" t="n"/>
      <c r="G29" s="20" t="n"/>
      <c r="H29" s="25">
        <f>IF(B29="","",SUM(D29:G29))</f>
        <v/>
      </c>
      <c r="I29" s="26">
        <f>IF(H29="","",ROUND(H29/$G$5,1))</f>
        <v/>
      </c>
      <c r="J29" s="15">
        <f>IF(H29="","",H29/$D$5)</f>
        <v/>
      </c>
      <c r="K29" s="24">
        <f>IF(J29="","",IF(J29&gt;=1,"Cumplido",IF(J29&gt;=$J$5,"Casi","Pendiente")))</f>
        <v/>
      </c>
      <c r="L29" s="13">
        <f>IF(B29="","",IF(J29&gt;=1,IF(B29-B28=1,N(L28)+1,1),0))</f>
        <v/>
      </c>
      <c r="M29" s="27" t="n"/>
    </row>
    <row r="30">
      <c r="B30" s="23" t="n"/>
      <c r="C30" s="24">
        <f>IF(B30="","",MID("LunMarMiéJueVieSábDom",(WEEKDAY(B30,2)-1)*3+1,3))</f>
        <v/>
      </c>
      <c r="D30" s="20" t="n"/>
      <c r="E30" s="20" t="n"/>
      <c r="F30" s="20" t="n"/>
      <c r="G30" s="20" t="n"/>
      <c r="H30" s="25">
        <f>IF(B30="","",SUM(D30:G30))</f>
        <v/>
      </c>
      <c r="I30" s="26">
        <f>IF(H30="","",ROUND(H30/$G$5,1))</f>
        <v/>
      </c>
      <c r="J30" s="15">
        <f>IF(H30="","",H30/$D$5)</f>
        <v/>
      </c>
      <c r="K30" s="24">
        <f>IF(J30="","",IF(J30&gt;=1,"Cumplido",IF(J30&gt;=$J$5,"Casi","Pendiente")))</f>
        <v/>
      </c>
      <c r="L30" s="13">
        <f>IF(B30="","",IF(J30&gt;=1,IF(B30-B29=1,N(L29)+1,1),0))</f>
        <v/>
      </c>
      <c r="M30" s="27" t="n"/>
    </row>
    <row r="31">
      <c r="B31" s="23" t="n"/>
      <c r="C31" s="24">
        <f>IF(B31="","",MID("LunMarMiéJueVieSábDom",(WEEKDAY(B31,2)-1)*3+1,3))</f>
        <v/>
      </c>
      <c r="D31" s="20" t="n"/>
      <c r="E31" s="20" t="n"/>
      <c r="F31" s="20" t="n"/>
      <c r="G31" s="20" t="n"/>
      <c r="H31" s="25">
        <f>IF(B31="","",SUM(D31:G31))</f>
        <v/>
      </c>
      <c r="I31" s="26">
        <f>IF(H31="","",ROUND(H31/$G$5,1))</f>
        <v/>
      </c>
      <c r="J31" s="15">
        <f>IF(H31="","",H31/$D$5)</f>
        <v/>
      </c>
      <c r="K31" s="24">
        <f>IF(J31="","",IF(J31&gt;=1,"Cumplido",IF(J31&gt;=$J$5,"Casi","Pendiente")))</f>
        <v/>
      </c>
      <c r="L31" s="13">
        <f>IF(B31="","",IF(J31&gt;=1,IF(B31-B30=1,N(L30)+1,1),0))</f>
        <v/>
      </c>
      <c r="M31" s="27" t="n"/>
    </row>
    <row r="32">
      <c r="B32" s="23" t="n"/>
      <c r="C32" s="24">
        <f>IF(B32="","",MID("LunMarMiéJueVieSábDom",(WEEKDAY(B32,2)-1)*3+1,3))</f>
        <v/>
      </c>
      <c r="D32" s="20" t="n"/>
      <c r="E32" s="20" t="n"/>
      <c r="F32" s="20" t="n"/>
      <c r="G32" s="20" t="n"/>
      <c r="H32" s="25">
        <f>IF(B32="","",SUM(D32:G32))</f>
        <v/>
      </c>
      <c r="I32" s="26">
        <f>IF(H32="","",ROUND(H32/$G$5,1))</f>
        <v/>
      </c>
      <c r="J32" s="15">
        <f>IF(H32="","",H32/$D$5)</f>
        <v/>
      </c>
      <c r="K32" s="24">
        <f>IF(J32="","",IF(J32&gt;=1,"Cumplido",IF(J32&gt;=$J$5,"Casi","Pendiente")))</f>
        <v/>
      </c>
      <c r="L32" s="13">
        <f>IF(B32="","",IF(J32&gt;=1,IF(B32-B31=1,N(L31)+1,1),0))</f>
        <v/>
      </c>
      <c r="M32" s="27" t="n"/>
    </row>
    <row r="33">
      <c r="B33" s="23" t="n"/>
      <c r="C33" s="24">
        <f>IF(B33="","",MID("LunMarMiéJueVieSábDom",(WEEKDAY(B33,2)-1)*3+1,3))</f>
        <v/>
      </c>
      <c r="D33" s="20" t="n"/>
      <c r="E33" s="20" t="n"/>
      <c r="F33" s="20" t="n"/>
      <c r="G33" s="20" t="n"/>
      <c r="H33" s="25">
        <f>IF(B33="","",SUM(D33:G33))</f>
        <v/>
      </c>
      <c r="I33" s="26">
        <f>IF(H33="","",ROUND(H33/$G$5,1))</f>
        <v/>
      </c>
      <c r="J33" s="15">
        <f>IF(H33="","",H33/$D$5)</f>
        <v/>
      </c>
      <c r="K33" s="24">
        <f>IF(J33="","",IF(J33&gt;=1,"Cumplido",IF(J33&gt;=$J$5,"Casi","Pendiente")))</f>
        <v/>
      </c>
      <c r="L33" s="13">
        <f>IF(B33="","",IF(J33&gt;=1,IF(B33-B32=1,N(L32)+1,1),0))</f>
        <v/>
      </c>
      <c r="M33" s="27" t="n"/>
    </row>
    <row r="34">
      <c r="B34" s="23" t="n"/>
      <c r="C34" s="24">
        <f>IF(B34="","",MID("LunMarMiéJueVieSábDom",(WEEKDAY(B34,2)-1)*3+1,3))</f>
        <v/>
      </c>
      <c r="D34" s="20" t="n"/>
      <c r="E34" s="20" t="n"/>
      <c r="F34" s="20" t="n"/>
      <c r="G34" s="20" t="n"/>
      <c r="H34" s="25">
        <f>IF(B34="","",SUM(D34:G34))</f>
        <v/>
      </c>
      <c r="I34" s="26">
        <f>IF(H34="","",ROUND(H34/$G$5,1))</f>
        <v/>
      </c>
      <c r="J34" s="15">
        <f>IF(H34="","",H34/$D$5)</f>
        <v/>
      </c>
      <c r="K34" s="24">
        <f>IF(J34="","",IF(J34&gt;=1,"Cumplido",IF(J34&gt;=$J$5,"Casi","Pendiente")))</f>
        <v/>
      </c>
      <c r="L34" s="13">
        <f>IF(B34="","",IF(J34&gt;=1,IF(B34-B33=1,N(L33)+1,1),0))</f>
        <v/>
      </c>
      <c r="M34" s="27" t="n"/>
    </row>
    <row r="35">
      <c r="B35" s="23" t="n"/>
      <c r="C35" s="24">
        <f>IF(B35="","",MID("LunMarMiéJueVieSábDom",(WEEKDAY(B35,2)-1)*3+1,3))</f>
        <v/>
      </c>
      <c r="D35" s="20" t="n"/>
      <c r="E35" s="20" t="n"/>
      <c r="F35" s="20" t="n"/>
      <c r="G35" s="20" t="n"/>
      <c r="H35" s="25">
        <f>IF(B35="","",SUM(D35:G35))</f>
        <v/>
      </c>
      <c r="I35" s="26">
        <f>IF(H35="","",ROUND(H35/$G$5,1))</f>
        <v/>
      </c>
      <c r="J35" s="15">
        <f>IF(H35="","",H35/$D$5)</f>
        <v/>
      </c>
      <c r="K35" s="24">
        <f>IF(J35="","",IF(J35&gt;=1,"Cumplido",IF(J35&gt;=$J$5,"Casi","Pendiente")))</f>
        <v/>
      </c>
      <c r="L35" s="13">
        <f>IF(B35="","",IF(J35&gt;=1,IF(B35-B34=1,N(L34)+1,1),0))</f>
        <v/>
      </c>
      <c r="M35" s="27" t="n"/>
    </row>
    <row r="36">
      <c r="B36" s="23" t="n"/>
      <c r="C36" s="24">
        <f>IF(B36="","",MID("LunMarMiéJueVieSábDom",(WEEKDAY(B36,2)-1)*3+1,3))</f>
        <v/>
      </c>
      <c r="D36" s="20" t="n"/>
      <c r="E36" s="20" t="n"/>
      <c r="F36" s="20" t="n"/>
      <c r="G36" s="20" t="n"/>
      <c r="H36" s="25">
        <f>IF(B36="","",SUM(D36:G36))</f>
        <v/>
      </c>
      <c r="I36" s="26">
        <f>IF(H36="","",ROUND(H36/$G$5,1))</f>
        <v/>
      </c>
      <c r="J36" s="15">
        <f>IF(H36="","",H36/$D$5)</f>
        <v/>
      </c>
      <c r="K36" s="24">
        <f>IF(J36="","",IF(J36&gt;=1,"Cumplido",IF(J36&gt;=$J$5,"Casi","Pendiente")))</f>
        <v/>
      </c>
      <c r="L36" s="13">
        <f>IF(B36="","",IF(J36&gt;=1,IF(B36-B35=1,N(L35)+1,1),0))</f>
        <v/>
      </c>
      <c r="M36" s="27" t="n"/>
    </row>
    <row r="37">
      <c r="B37" s="23" t="n"/>
      <c r="C37" s="24">
        <f>IF(B37="","",MID("LunMarMiéJueVieSábDom",(WEEKDAY(B37,2)-1)*3+1,3))</f>
        <v/>
      </c>
      <c r="D37" s="20" t="n"/>
      <c r="E37" s="20" t="n"/>
      <c r="F37" s="20" t="n"/>
      <c r="G37" s="20" t="n"/>
      <c r="H37" s="25">
        <f>IF(B37="","",SUM(D37:G37))</f>
        <v/>
      </c>
      <c r="I37" s="26">
        <f>IF(H37="","",ROUND(H37/$G$5,1))</f>
        <v/>
      </c>
      <c r="J37" s="15">
        <f>IF(H37="","",H37/$D$5)</f>
        <v/>
      </c>
      <c r="K37" s="24">
        <f>IF(J37="","",IF(J37&gt;=1,"Cumplido",IF(J37&gt;=$J$5,"Casi","Pendiente")))</f>
        <v/>
      </c>
      <c r="L37" s="13">
        <f>IF(B37="","",IF(J37&gt;=1,IF(B37-B36=1,N(L36)+1,1),0))</f>
        <v/>
      </c>
      <c r="M37" s="27" t="n"/>
    </row>
    <row r="38">
      <c r="B38" s="23" t="n"/>
      <c r="C38" s="24">
        <f>IF(B38="","",MID("LunMarMiéJueVieSábDom",(WEEKDAY(B38,2)-1)*3+1,3))</f>
        <v/>
      </c>
      <c r="D38" s="20" t="n"/>
      <c r="E38" s="20" t="n"/>
      <c r="F38" s="20" t="n"/>
      <c r="G38" s="20" t="n"/>
      <c r="H38" s="25">
        <f>IF(B38="","",SUM(D38:G38))</f>
        <v/>
      </c>
      <c r="I38" s="26">
        <f>IF(H38="","",ROUND(H38/$G$5,1))</f>
        <v/>
      </c>
      <c r="J38" s="15">
        <f>IF(H38="","",H38/$D$5)</f>
        <v/>
      </c>
      <c r="K38" s="24">
        <f>IF(J38="","",IF(J38&gt;=1,"Cumplido",IF(J38&gt;=$J$5,"Casi","Pendiente")))</f>
        <v/>
      </c>
      <c r="L38" s="13">
        <f>IF(B38="","",IF(J38&gt;=1,IF(B38-B37=1,N(L37)+1,1),0))</f>
        <v/>
      </c>
      <c r="M38" s="27" t="n"/>
    </row>
    <row r="39">
      <c r="B39" s="23" t="n"/>
      <c r="C39" s="24">
        <f>IF(B39="","",MID("LunMarMiéJueVieSábDom",(WEEKDAY(B39,2)-1)*3+1,3))</f>
        <v/>
      </c>
      <c r="D39" s="20" t="n"/>
      <c r="E39" s="20" t="n"/>
      <c r="F39" s="20" t="n"/>
      <c r="G39" s="20" t="n"/>
      <c r="H39" s="25">
        <f>IF(B39="","",SUM(D39:G39))</f>
        <v/>
      </c>
      <c r="I39" s="26">
        <f>IF(H39="","",ROUND(H39/$G$5,1))</f>
        <v/>
      </c>
      <c r="J39" s="15">
        <f>IF(H39="","",H39/$D$5)</f>
        <v/>
      </c>
      <c r="K39" s="24">
        <f>IF(J39="","",IF(J39&gt;=1,"Cumplido",IF(J39&gt;=$J$5,"Casi","Pendiente")))</f>
        <v/>
      </c>
      <c r="L39" s="13">
        <f>IF(B39="","",IF(J39&gt;=1,IF(B39-B38=1,N(L38)+1,1),0))</f>
        <v/>
      </c>
      <c r="M39" s="27" t="n"/>
    </row>
    <row r="40">
      <c r="B40" s="23" t="n"/>
      <c r="C40" s="24">
        <f>IF(B40="","",MID("LunMarMiéJueVieSábDom",(WEEKDAY(B40,2)-1)*3+1,3))</f>
        <v/>
      </c>
      <c r="D40" s="20" t="n"/>
      <c r="E40" s="20" t="n"/>
      <c r="F40" s="20" t="n"/>
      <c r="G40" s="20" t="n"/>
      <c r="H40" s="25">
        <f>IF(B40="","",SUM(D40:G40))</f>
        <v/>
      </c>
      <c r="I40" s="26">
        <f>IF(H40="","",ROUND(H40/$G$5,1))</f>
        <v/>
      </c>
      <c r="J40" s="15">
        <f>IF(H40="","",H40/$D$5)</f>
        <v/>
      </c>
      <c r="K40" s="24">
        <f>IF(J40="","",IF(J40&gt;=1,"Cumplido",IF(J40&gt;=$J$5,"Casi","Pendiente")))</f>
        <v/>
      </c>
      <c r="L40" s="13">
        <f>IF(B40="","",IF(J40&gt;=1,IF(B40-B39=1,N(L39)+1,1),0))</f>
        <v/>
      </c>
      <c r="M40" s="27" t="n"/>
    </row>
    <row r="41">
      <c r="B41" s="23" t="n"/>
      <c r="C41" s="24">
        <f>IF(B41="","",MID("LunMarMiéJueVieSábDom",(WEEKDAY(B41,2)-1)*3+1,3))</f>
        <v/>
      </c>
      <c r="D41" s="20" t="n"/>
      <c r="E41" s="20" t="n"/>
      <c r="F41" s="20" t="n"/>
      <c r="G41" s="20" t="n"/>
      <c r="H41" s="25">
        <f>IF(B41="","",SUM(D41:G41))</f>
        <v/>
      </c>
      <c r="I41" s="26">
        <f>IF(H41="","",ROUND(H41/$G$5,1))</f>
        <v/>
      </c>
      <c r="J41" s="15">
        <f>IF(H41="","",H41/$D$5)</f>
        <v/>
      </c>
      <c r="K41" s="24">
        <f>IF(J41="","",IF(J41&gt;=1,"Cumplido",IF(J41&gt;=$J$5,"Casi","Pendiente")))</f>
        <v/>
      </c>
      <c r="L41" s="13">
        <f>IF(B41="","",IF(J41&gt;=1,IF(B41-B40=1,N(L40)+1,1),0))</f>
        <v/>
      </c>
      <c r="M41" s="27" t="n"/>
    </row>
    <row r="42">
      <c r="B42" s="23" t="n"/>
      <c r="C42" s="24">
        <f>IF(B42="","",MID("LunMarMiéJueVieSábDom",(WEEKDAY(B42,2)-1)*3+1,3))</f>
        <v/>
      </c>
      <c r="D42" s="20" t="n"/>
      <c r="E42" s="20" t="n"/>
      <c r="F42" s="20" t="n"/>
      <c r="G42" s="20" t="n"/>
      <c r="H42" s="25">
        <f>IF(B42="","",SUM(D42:G42))</f>
        <v/>
      </c>
      <c r="I42" s="26">
        <f>IF(H42="","",ROUND(H42/$G$5,1))</f>
        <v/>
      </c>
      <c r="J42" s="15">
        <f>IF(H42="","",H42/$D$5)</f>
        <v/>
      </c>
      <c r="K42" s="24">
        <f>IF(J42="","",IF(J42&gt;=1,"Cumplido",IF(J42&gt;=$J$5,"Casi","Pendiente")))</f>
        <v/>
      </c>
      <c r="L42" s="13">
        <f>IF(B42="","",IF(J42&gt;=1,IF(B42-B41=1,N(L41)+1,1),0))</f>
        <v/>
      </c>
      <c r="M42" s="27" t="n"/>
    </row>
    <row r="43">
      <c r="B43" s="23" t="n"/>
      <c r="C43" s="24">
        <f>IF(B43="","",MID("LunMarMiéJueVieSábDom",(WEEKDAY(B43,2)-1)*3+1,3))</f>
        <v/>
      </c>
      <c r="D43" s="20" t="n"/>
      <c r="E43" s="20" t="n"/>
      <c r="F43" s="20" t="n"/>
      <c r="G43" s="20" t="n"/>
      <c r="H43" s="25">
        <f>IF(B43="","",SUM(D43:G43))</f>
        <v/>
      </c>
      <c r="I43" s="26">
        <f>IF(H43="","",ROUND(H43/$G$5,1))</f>
        <v/>
      </c>
      <c r="J43" s="15">
        <f>IF(H43="","",H43/$D$5)</f>
        <v/>
      </c>
      <c r="K43" s="24">
        <f>IF(J43="","",IF(J43&gt;=1,"Cumplido",IF(J43&gt;=$J$5,"Casi","Pendiente")))</f>
        <v/>
      </c>
      <c r="L43" s="13">
        <f>IF(B43="","",IF(J43&gt;=1,IF(B43-B42=1,N(L42)+1,1),0))</f>
        <v/>
      </c>
      <c r="M43" s="27" t="n"/>
    </row>
    <row r="44">
      <c r="B44" s="23" t="n"/>
      <c r="C44" s="24">
        <f>IF(B44="","",MID("LunMarMiéJueVieSábDom",(WEEKDAY(B44,2)-1)*3+1,3))</f>
        <v/>
      </c>
      <c r="D44" s="20" t="n"/>
      <c r="E44" s="20" t="n"/>
      <c r="F44" s="20" t="n"/>
      <c r="G44" s="20" t="n"/>
      <c r="H44" s="25">
        <f>IF(B44="","",SUM(D44:G44))</f>
        <v/>
      </c>
      <c r="I44" s="26">
        <f>IF(H44="","",ROUND(H44/$G$5,1))</f>
        <v/>
      </c>
      <c r="J44" s="15">
        <f>IF(H44="","",H44/$D$5)</f>
        <v/>
      </c>
      <c r="K44" s="24">
        <f>IF(J44="","",IF(J44&gt;=1,"Cumplido",IF(J44&gt;=$J$5,"Casi","Pendiente")))</f>
        <v/>
      </c>
      <c r="L44" s="13">
        <f>IF(B44="","",IF(J44&gt;=1,IF(B44-B43=1,N(L43)+1,1),0))</f>
        <v/>
      </c>
      <c r="M44" s="27" t="n"/>
    </row>
    <row r="45">
      <c r="B45" s="23" t="n"/>
      <c r="C45" s="24">
        <f>IF(B45="","",MID("LunMarMiéJueVieSábDom",(WEEKDAY(B45,2)-1)*3+1,3))</f>
        <v/>
      </c>
      <c r="D45" s="20" t="n"/>
      <c r="E45" s="20" t="n"/>
      <c r="F45" s="20" t="n"/>
      <c r="G45" s="20" t="n"/>
      <c r="H45" s="25">
        <f>IF(B45="","",SUM(D45:G45))</f>
        <v/>
      </c>
      <c r="I45" s="26">
        <f>IF(H45="","",ROUND(H45/$G$5,1))</f>
        <v/>
      </c>
      <c r="J45" s="15">
        <f>IF(H45="","",H45/$D$5)</f>
        <v/>
      </c>
      <c r="K45" s="24">
        <f>IF(J45="","",IF(J45&gt;=1,"Cumplido",IF(J45&gt;=$J$5,"Casi","Pendiente")))</f>
        <v/>
      </c>
      <c r="L45" s="13">
        <f>IF(B45="","",IF(J45&gt;=1,IF(B45-B44=1,N(L44)+1,1),0))</f>
        <v/>
      </c>
      <c r="M45" s="27" t="n"/>
    </row>
    <row r="46">
      <c r="B46" s="23" t="n"/>
      <c r="C46" s="24">
        <f>IF(B46="","",MID("LunMarMiéJueVieSábDom",(WEEKDAY(B46,2)-1)*3+1,3))</f>
        <v/>
      </c>
      <c r="D46" s="20" t="n"/>
      <c r="E46" s="20" t="n"/>
      <c r="F46" s="20" t="n"/>
      <c r="G46" s="20" t="n"/>
      <c r="H46" s="25">
        <f>IF(B46="","",SUM(D46:G46))</f>
        <v/>
      </c>
      <c r="I46" s="26">
        <f>IF(H46="","",ROUND(H46/$G$5,1))</f>
        <v/>
      </c>
      <c r="J46" s="15">
        <f>IF(H46="","",H46/$D$5)</f>
        <v/>
      </c>
      <c r="K46" s="24">
        <f>IF(J46="","",IF(J46&gt;=1,"Cumplido",IF(J46&gt;=$J$5,"Casi","Pendiente")))</f>
        <v/>
      </c>
      <c r="L46" s="13">
        <f>IF(B46="","",IF(J46&gt;=1,IF(B46-B45=1,N(L45)+1,1),0))</f>
        <v/>
      </c>
      <c r="M46" s="27" t="n"/>
    </row>
    <row r="47">
      <c r="B47" s="23" t="n"/>
      <c r="C47" s="24">
        <f>IF(B47="","",MID("LunMarMiéJueVieSábDom",(WEEKDAY(B47,2)-1)*3+1,3))</f>
        <v/>
      </c>
      <c r="D47" s="20" t="n"/>
      <c r="E47" s="20" t="n"/>
      <c r="F47" s="20" t="n"/>
      <c r="G47" s="20" t="n"/>
      <c r="H47" s="25">
        <f>IF(B47="","",SUM(D47:G47))</f>
        <v/>
      </c>
      <c r="I47" s="26">
        <f>IF(H47="","",ROUND(H47/$G$5,1))</f>
        <v/>
      </c>
      <c r="J47" s="15">
        <f>IF(H47="","",H47/$D$5)</f>
        <v/>
      </c>
      <c r="K47" s="24">
        <f>IF(J47="","",IF(J47&gt;=1,"Cumplido",IF(J47&gt;=$J$5,"Casi","Pendiente")))</f>
        <v/>
      </c>
      <c r="L47" s="13">
        <f>IF(B47="","",IF(J47&gt;=1,IF(B47-B46=1,N(L46)+1,1),0))</f>
        <v/>
      </c>
      <c r="M47" s="27" t="n"/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5">
    <mergeCell ref="B2:M2"/>
    <mergeCell ref="B3:M3"/>
    <mergeCell ref="B5:C5"/>
    <mergeCell ref="E5:F5"/>
    <mergeCell ref="H5:I5"/>
  </mergeCells>
  <conditionalFormatting sqref="C8:C47">
    <cfRule type="expression" priority="1" dxfId="2">
      <formula>MOD(ROW(),2)=0</formula>
    </cfRule>
  </conditionalFormatting>
  <conditionalFormatting sqref="H8:L47">
    <cfRule type="expression" priority="2" dxfId="2">
      <formula>MOD(ROW(),2)=0</formula>
    </cfRule>
  </conditionalFormatting>
  <conditionalFormatting sqref="K8:K47">
    <cfRule type="cellIs" priority="3" operator="equal" dxfId="0">
      <formula>"Cumplido"</formula>
    </cfRule>
    <cfRule type="cellIs" priority="4" operator="equal" dxfId="1">
      <formula>"Casi"</formula>
    </cfRule>
    <cfRule type="cellIs" priority="5" operator="equal" dxfId="3">
      <formula>"Pendiente"</formula>
    </cfRule>
  </conditionalFormatting>
  <conditionalFormatting sqref="H8:H47">
    <cfRule type="dataBar" priority="6">
      <dataBar>
        <cfvo type="num" val="0"/>
        <cfvo type="max"/>
        <color rgb="0010B981"/>
      </dataBar>
    </cfRule>
  </conditionalFormatting>
  <dataValidations count="3">
    <dataValidation sqref="D8:G47" showDropDown="0" showInputMessage="0" showErrorMessage="1" allowBlank="1" errorTitle="Cantidad no válida" error="Introduce los ml de esta franja (entre 0 y 5000)." type="decimal" operator="between">
      <formula1>0</formula1>
      <formula2>5000</formula2>
    </dataValidation>
    <dataValidation sqref="B8:B47" showDropDown="0" showInputMessage="0" showErrorMessage="1" allowBlank="1" errorTitle="Fecha no válida" error="Escribe una fecha, por ejemplo 18/09/2026." type="date" operator="greaterThan">
      <formula1>36526</formula1>
    </dataValidation>
    <dataValidation sqref="D5 G5" showDropDown="0" showInputMessage="0" showErrorMessage="1" allowBlank="0" errorTitle="Valor no válido" error="Debe ser un número mayor que 0." type="decimal" operator="greaterThan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Cómo usar el registro de hidratación</t>
        </is>
      </c>
    </row>
    <row r="3">
      <c r="B3" s="3" t="inlineStr">
        <is>
          <t>Plantilla gratuita de Plantillas de Cálculo · plantillasdecalculo.com</t>
        </is>
      </c>
    </row>
    <row r="5">
      <c r="B5" s="9" t="inlineStr">
        <is>
          <t>CÓMO USARLA</t>
        </is>
      </c>
    </row>
    <row r="6" ht="30" customHeight="1">
      <c r="B6" s="28" t="inlineStr">
        <is>
          <t>1.  Ve a la hoja «Registro» y revisa las tres celdas de ajustes de arriba: objetivo diario en ml (D5), ml que cabe en tu vaso o botella habitual (G5) y umbral «casi» (J5).</t>
        </is>
      </c>
    </row>
    <row r="7" ht="30" customHeight="1">
      <c r="B7" s="28" t="inlineStr">
        <is>
          <t>2.  El objetivo es un valor tuyo: pon el que tú te hayas marcado. La plantilla no lo calcula ni lo recomienda.</t>
        </is>
      </c>
    </row>
    <row r="8" ht="30" customHeight="1">
      <c r="B8" s="28" t="inlineStr">
        <is>
          <t>3.  Cada día escribe la fecha en la columna B (formato dd/mm/aaaa) en una fila nueva, en orden cronológico y sin dejar filas vacías en medio.</t>
        </is>
      </c>
    </row>
    <row r="9" ht="30" customHeight="1">
      <c r="B9" s="28" t="inlineStr">
        <is>
          <t>4.  Anota los ml tomados en Mañana, Mediodía, Tarde y Noche (columnas D a G). Si cuentas por vasos, multiplica por los ml de tu vaso.</t>
        </is>
      </c>
    </row>
    <row r="10" ht="30" customHeight="1">
      <c r="B10" s="28" t="inlineStr">
        <is>
          <t>5.  Las columnas Día, Total, Vasos, % objetivo, Estado y Racha se rellenan solas. Estado: «Cumplido» si llegas al 100%, «Casi» si superas el umbral y «Pendiente» en el resto.</t>
        </is>
      </c>
    </row>
    <row r="11" ht="30" customHeight="1">
      <c r="B11" s="28" t="inlineStr">
        <is>
          <t>6.  Usa la columna Nota para apuntar contexto (entreno, calor, viaje...). Es solo para ti y no entra en ningún cálculo.</t>
        </is>
      </c>
    </row>
    <row r="12" ht="30" customHeight="1">
      <c r="B12" s="28" t="inlineStr">
        <is>
          <t>7.  Abre la hoja «Panel» para ver la media diaria, los días cumplidos, tu racha actual y mejor racha, el resumen por semanas y el reparto por franjas.</t>
        </is>
      </c>
    </row>
    <row r="13" ht="30" customHeight="1">
      <c r="B13" s="28" t="inlineStr">
        <is>
          <t>8.  Hay 40 filas preparadas. Para registrar más días, guarda una copia del archivo y empieza un nuevo mes con el registro vacío (borra solo las celdas crema).</t>
        </is>
      </c>
    </row>
    <row r="15">
      <c r="B15" s="9" t="inlineStr">
        <is>
          <t>CONSEJOS</t>
        </is>
      </c>
    </row>
    <row r="16" ht="30" customHeight="1">
      <c r="B16" s="28" t="inlineStr">
        <is>
          <t>•  La racha cuenta días consecutivos con el objetivo cumplido; si falta un día de calendario, la racha vuelve a empezar.</t>
        </is>
      </c>
    </row>
    <row r="17" ht="18" customHeight="1">
      <c r="B17" s="28" t="inlineStr">
        <is>
          <t>•  Los datos de ejemplo son ficticios: bórralos (solo las celdas crema) antes de empezar.</t>
        </is>
      </c>
    </row>
    <row r="18" ht="30" customHeight="1">
      <c r="B18" s="28" t="inlineStr">
        <is>
          <t>•  Las hojas están protegidas sin contraseña (Revisar &gt; Desproteger hoja) para que no se rompan las fórmulas por error.</t>
        </is>
      </c>
    </row>
    <row r="19" ht="18" customHeight="1">
      <c r="B19" s="28" t="inlineStr">
        <is>
          <t>•  Puedes cambiar el ancho de las columnas sin desproteger la hoja.</t>
        </is>
      </c>
    </row>
    <row r="21">
      <c r="B21" s="22" t="inlineStr">
        <is>
          <t>Las celdas con fondo crema y texto azul son para rellenar; las verdes se calculan solas.</t>
        </is>
      </c>
    </row>
    <row r="23" ht="44" customHeight="1">
      <c r="B23" s="29" t="inlineStr">
        <is>
          <t>Aviso: esta plantilla sirve solo para registrar y organizar tus datos de consumo de líquidos. No ofrece consejos médicos ni sustituye a un profesional sanitario. Las necesidades de cada persona son distintas: consulta a tu médico o dietista si tienes dudas.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2026-10-02T12:51:23Z</dcterms:created>
  <dcterms:modified xmlns:dcterms="http://purl.org/dc/terms/" xmlns:xsi="http://www.w3.org/2001/XMLSchema-instance" xsi:type="dcterms:W3CDTF">2026-10-02T12:51:23Z</dcterms:modified>
</cp:coreProperties>
</file>