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Convocatorias" sheetId="2" state="visible" r:id="rId2"/>
    <sheet xmlns:r="http://schemas.openxmlformats.org/officeDocument/2006/relationships" name="Documentación" sheetId="3" state="visible" r:id="rId3"/>
    <sheet xmlns:r="http://schemas.openxmlformats.org/officeDocument/2006/relationships" name="Instrucciones" sheetId="4" state="visible" r:id="rId4"/>
    <sheet xmlns:r="http://schemas.openxmlformats.org/officeDocument/2006/relationships" name="Listas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yyyy-mm-dd"/>
    <numFmt numFmtId="166" formatCode="#,##0.00 &quot;€&quot;"/>
    <numFmt numFmtId="167" formatCode="0.00000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b val="1"/>
      <color rgb="00047857"/>
      <sz val="10"/>
    </font>
    <font>
      <name val="Arial"/>
      <color rgb="001D4ED8"/>
      <sz val="10"/>
    </font>
    <font>
      <name val="Arial"/>
      <b val="1"/>
      <color rgb="00FFFFFF"/>
      <sz val="10"/>
    </font>
    <font>
      <name val="Arial"/>
      <i val="1"/>
      <color rgb="006B7280"/>
      <sz val="9"/>
    </font>
    <font>
      <name val="Arial"/>
      <color rgb="00047857"/>
      <sz val="10"/>
    </font>
    <font>
      <name val="Arial"/>
      <color rgb="006B7280"/>
      <sz val="9"/>
    </font>
    <font>
      <name val="Arial"/>
      <b val="1"/>
      <color rgb="000B4A2F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1" fillId="6" borderId="0" applyAlignment="1" pivotButton="0" quotePrefix="0" xfId="0">
      <alignment horizontal="center" vertical="center" wrapText="1"/>
    </xf>
    <xf numFmtId="1" fontId="12" fillId="6" borderId="0" applyAlignment="1" pivotButton="0" quotePrefix="0" xfId="0">
      <alignment horizontal="center" vertical="center"/>
    </xf>
    <xf numFmtId="166" fontId="12" fillId="6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/>
    </xf>
    <xf numFmtId="1" fontId="4" fillId="0" borderId="1" applyAlignment="1" pivotButton="0" quotePrefix="0" xfId="0">
      <alignment horizontal="center" vertical="center"/>
    </xf>
    <xf numFmtId="3" fontId="4" fillId="0" borderId="1" applyAlignment="1" pivotButton="0" quotePrefix="0" xfId="0">
      <alignment horizontal="center" vertical="center"/>
    </xf>
    <xf numFmtId="9" fontId="4" fillId="0" borderId="1" applyAlignment="1" pivotButton="0" quotePrefix="0" xfId="0">
      <alignment horizontal="center" vertical="center"/>
    </xf>
    <xf numFmtId="0" fontId="13" fillId="0" borderId="0" applyAlignment="1" pivotButton="0" quotePrefix="0" xfId="0">
      <alignment vertical="center"/>
    </xf>
    <xf numFmtId="0" fontId="6" fillId="4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vertical="center"/>
    </xf>
    <xf numFmtId="164" fontId="8" fillId="0" borderId="1" applyAlignment="1" pivotButton="0" quotePrefix="0" xfId="0">
      <alignment horizontal="center" vertical="center"/>
    </xf>
    <xf numFmtId="166" fontId="8" fillId="0" borderId="1" applyAlignment="1" pivotButton="0" quotePrefix="0" xfId="0">
      <alignment horizontal="center" vertical="center"/>
    </xf>
    <xf numFmtId="9" fontId="8" fillId="0" borderId="1" applyAlignment="1" pivotButton="0" quotePrefix="0" xfId="0">
      <alignment horizontal="center" vertical="center"/>
    </xf>
    <xf numFmtId="167" fontId="8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1" fontId="8" fillId="0" borderId="1" applyAlignment="1" pivotButton="0" quotePrefix="0" xfId="0">
      <alignment horizontal="center" vertical="center"/>
    </xf>
    <xf numFmtId="3" fontId="8" fillId="0" borderId="1" applyAlignment="1" pivotButton="0" quotePrefix="0" xfId="0">
      <alignment horizontal="center" vertical="center"/>
    </xf>
    <xf numFmtId="0" fontId="10" fillId="5" borderId="1" applyAlignment="1" pivotButton="0" quotePrefix="0" xfId="0">
      <alignment vertical="center"/>
    </xf>
    <xf numFmtId="1" fontId="10" fillId="5" borderId="1" applyAlignment="1" pivotButton="0" quotePrefix="0" xfId="0">
      <alignment vertical="center"/>
    </xf>
    <xf numFmtId="3" fontId="10" fillId="5" borderId="1" applyAlignment="1" pivotButton="0" quotePrefix="0" xfId="0">
      <alignment vertical="center"/>
    </xf>
    <xf numFmtId="166" fontId="10" fillId="5" borderId="1" applyAlignment="1" pivotButton="0" quotePrefix="0" xfId="0">
      <alignment vertical="center"/>
    </xf>
    <xf numFmtId="164" fontId="4" fillId="0" borderId="1" applyAlignment="1" pivotButton="0" quotePrefix="0" xfId="0">
      <alignment horizontal="center" vertical="center"/>
    </xf>
    <xf numFmtId="1" fontId="5" fillId="3" borderId="1" applyAlignment="1" applyProtection="1" pivotButton="0" quotePrefix="0" xfId="0">
      <alignment horizontal="center" vertical="center"/>
      <protection locked="0" hidden="0"/>
    </xf>
    <xf numFmtId="0" fontId="2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center" wrapText="1"/>
    </xf>
    <xf numFmtId="0" fontId="5" fillId="3" borderId="1" applyAlignment="1" applyProtection="1" pivotButton="0" quotePrefix="0" xfId="0">
      <alignment vertical="center"/>
      <protection locked="0" hidden="0"/>
    </xf>
    <xf numFmtId="3" fontId="5" fillId="3" borderId="1" applyAlignment="1" applyProtection="1" pivotButton="0" quotePrefix="0" xfId="0">
      <alignment horizontal="center" vertical="center"/>
      <protection locked="0" hidden="0"/>
    </xf>
    <xf numFmtId="164" fontId="5" fillId="3" borderId="1" applyAlignment="1" applyProtection="1" pivotButton="0" quotePrefix="0" xfId="0">
      <alignment horizontal="center" vertical="center"/>
      <protection locked="0" hidden="0"/>
    </xf>
    <xf numFmtId="166" fontId="5" fillId="3" borderId="1" applyAlignment="1" applyProtection="1" pivotButton="0" quotePrefix="0" xfId="0">
      <alignment horizontal="center" vertical="center"/>
      <protection locked="0" hidden="0"/>
    </xf>
    <xf numFmtId="0" fontId="5" fillId="3" borderId="1" applyAlignment="1" applyProtection="1" pivotButton="0" quotePrefix="0" xfId="0">
      <alignment horizontal="center" vertical="center"/>
      <protection locked="0" hidden="0"/>
    </xf>
    <xf numFmtId="0" fontId="8" fillId="0" borderId="1" applyAlignment="1" pivotButton="0" quotePrefix="0" xfId="0">
      <alignment horizontal="center" vertical="center"/>
    </xf>
    <xf numFmtId="167" fontId="9" fillId="0" borderId="1" applyAlignment="1" pivotButton="0" quotePrefix="0" xfId="0">
      <alignment vertical="center"/>
    </xf>
    <xf numFmtId="0" fontId="6" fillId="4" borderId="1" applyAlignment="1" applyProtection="1" pivotButton="0" quotePrefix="0" xfId="0">
      <alignment horizontal="center" vertical="center" wrapText="1"/>
      <protection locked="0" hidden="0"/>
    </xf>
    <xf numFmtId="0" fontId="14" fillId="0" borderId="0" applyAlignment="1" pivotButton="0" quotePrefix="0" xfId="0">
      <alignment vertical="center" wrapText="1"/>
    </xf>
    <xf numFmtId="0" fontId="15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6B7280"/>
      </font>
      <fill>
        <patternFill patternType="solid">
          <fgColor rgb="00F3F4F6"/>
          <b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Convocatorias por estado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'Panel'!C20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'Panel'!$B$21:$B$26</f>
            </numRef>
          </cat>
          <val>
            <numRef>
              <f>'Panel'!$C$21:$C$26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29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J2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2" customWidth="1" min="2" max="2"/>
    <col width="26" customWidth="1" min="3" max="3"/>
    <col width="14" customWidth="1" min="4" max="4"/>
    <col width="14" customWidth="1" min="5" max="5"/>
    <col width="12" customWidth="1" min="6" max="6"/>
    <col width="14" customWidth="1" min="7" max="7"/>
    <col width="14" customWidth="1" min="8" max="8"/>
    <col width="3" customWidth="1" min="9" max="9"/>
    <col hidden="1" width="13" customWidth="1" min="10" max="10"/>
  </cols>
  <sheetData>
    <row r="2" ht="34" customHeight="1">
      <c r="B2" s="1" t="inlineStr">
        <is>
          <t>Panel de convocatorias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Resumen automático de plazos, exámenes, tasas y documentación. No hace falta tocar nada aquí.</t>
        </is>
      </c>
    </row>
    <row r="5" ht="24" customHeight="1">
      <c r="B5" s="4" t="inlineStr">
        <is>
          <t>CONVOCATORIAS ACTIVAS</t>
        </is>
      </c>
      <c r="C5" s="4" t="inlineStr">
        <is>
          <t>PLAZOS URGENTES</t>
        </is>
      </c>
      <c r="E5" s="4" t="inlineStr">
        <is>
          <t>DÍAS AL PRÓXIMO EXAMEN</t>
        </is>
      </c>
      <c r="G5" s="4" t="inlineStr">
        <is>
          <t>TASAS DE PLAZOS ABIERTOS</t>
        </is>
      </c>
    </row>
    <row r="6" ht="36" customHeight="1">
      <c r="B6" s="5">
        <f>COUNTA(Convocatorias!$B$8:$B$47)-COUNTIF(Convocatorias!$I$8:$I$47,"Descartada")-COUNTIF(Convocatorias!$I$8:$I$47,"Examinada")</f>
        <v/>
      </c>
      <c r="C6" s="5">
        <f>COUNTIF(Convocatorias!$K$8:$K$47,"Urgente")+COUNTIF(Convocatorias!$K$8:$K$47,"¡Último día!")</f>
        <v/>
      </c>
      <c r="E6" s="5">
        <f>IF(COUNT(Convocatorias!$O$8:$O$47)=0,"-",INT(MIN(Convocatorias!$O$8:$O$47))-Convocatorias!$C$5)</f>
        <v/>
      </c>
      <c r="G6" s="6">
        <f>SUMIF(Convocatorias!$K$8:$K$47,"En plazo",Convocatorias!$G$8:$G$47)+SUMIF(Convocatorias!$K$8:$K$47,"Urgente",Convocatorias!$G$8:$G$47)+SUMIF(Convocatorias!$K$8:$K$47,"¡Último día!",Convocatorias!$G$8:$G$47)</f>
        <v/>
      </c>
    </row>
    <row r="8">
      <c r="B8" s="7" t="inlineStr">
        <is>
          <t>Plazos abiertos:</t>
        </is>
      </c>
      <c r="C8" s="8">
        <f>COUNTIF(Convocatorias!$K$8:$K$47,"En plazo")+COUNTIF(Convocatorias!$K$8:$K$47,"Urgente")+COUNTIF(Convocatorias!$K$8:$K$47,"¡Último día!")</f>
        <v/>
      </c>
      <c r="D8" s="7" t="inlineStr">
        <is>
          <t>Plazas activas:</t>
        </is>
      </c>
      <c r="F8" s="9">
        <f>SUM(Convocatorias!$D$8:$D$47)-SUMIF(Convocatorias!$I$8:$I$47,"Descartada",Convocatorias!$D$8:$D$47)-SUMIF(Convocatorias!$I$8:$I$47,"Examinada",Convocatorias!$D$8:$D$47)</f>
        <v/>
      </c>
      <c r="G8" s="7" t="inlineStr">
        <is>
          <t>Docs. media:</t>
        </is>
      </c>
      <c r="H8" s="10">
        <f>IFERROR(AVERAGE(Convocatorias!$M$8:$M$47),0)</f>
        <v/>
      </c>
    </row>
    <row r="10">
      <c r="B10" s="11" t="inlineStr">
        <is>
          <t>PRÓXIMOS PLAZOS DE SOLICITUD</t>
        </is>
      </c>
    </row>
    <row r="11" ht="26" customHeight="1">
      <c r="B11" s="12" t="inlineStr">
        <is>
          <t>Organismo</t>
        </is>
      </c>
      <c r="C11" s="12" t="inlineStr">
        <is>
          <t>Cuerpo / escala</t>
        </is>
      </c>
      <c r="D11" s="12" t="inlineStr">
        <is>
          <t>Fin de plazo</t>
        </is>
      </c>
      <c r="E11" s="12" t="inlineStr">
        <is>
          <t>Faltan (días)</t>
        </is>
      </c>
      <c r="F11" s="12" t="inlineStr">
        <is>
          <t>Tasa</t>
        </is>
      </c>
      <c r="G11" s="12" t="inlineStr">
        <is>
          <t>Examen</t>
        </is>
      </c>
      <c r="H11" s="12" t="inlineStr">
        <is>
          <t>Docs. listos</t>
        </is>
      </c>
    </row>
    <row r="12">
      <c r="B12" s="13">
        <f>IF($J12="","",IF(INDEX(Convocatorias!$B$8:$B$47,MATCH($J12,Convocatorias!$N$8:$N$47,0))="","",INDEX(Convocatorias!$B$8:$B$47,MATCH($J12,Convocatorias!$N$8:$N$47,0))))</f>
        <v/>
      </c>
      <c r="C12" s="13">
        <f>IF($J12="","",IF(INDEX(Convocatorias!$C$8:$C$47,MATCH($J12,Convocatorias!$N$8:$N$47,0))="","",INDEX(Convocatorias!$C$8:$C$47,MATCH($J12,Convocatorias!$N$8:$N$47,0))))</f>
        <v/>
      </c>
      <c r="D12" s="14">
        <f>IF($J12="","",IF(INDEX(Convocatorias!$F$8:$F$47,MATCH($J12,Convocatorias!$N$8:$N$47,0))="","",INDEX(Convocatorias!$F$8:$F$47,MATCH($J12,Convocatorias!$N$8:$N$47,0))))</f>
        <v/>
      </c>
      <c r="E12" s="8">
        <f>IF(ISNUMBER(D12),D12-Convocatorias!$C$5,"")</f>
        <v/>
      </c>
      <c r="F12" s="15">
        <f>IF($J12="","",IF(INDEX(Convocatorias!$G$8:$G$47,MATCH($J12,Convocatorias!$N$8:$N$47,0))="","",INDEX(Convocatorias!$G$8:$G$47,MATCH($J12,Convocatorias!$N$8:$N$47,0))))</f>
        <v/>
      </c>
      <c r="G12" s="14">
        <f>IF($J12="","",IF(INDEX(Convocatorias!$H$8:$H$47,MATCH($J12,Convocatorias!$N$8:$N$47,0))="","",INDEX(Convocatorias!$H$8:$H$47,MATCH($J12,Convocatorias!$N$8:$N$47,0))))</f>
        <v/>
      </c>
      <c r="H12" s="16">
        <f>IF($J12="","",IF(INDEX(Convocatorias!$M$8:$M$47,MATCH($J12,Convocatorias!$N$8:$N$47,0))="","",INDEX(Convocatorias!$M$8:$M$47,MATCH($J12,Convocatorias!$N$8:$N$47,0))))</f>
        <v/>
      </c>
      <c r="J12" s="17">
        <f>IFERROR(SMALL(Convocatorias!$N$8:$N$47,1),"")</f>
        <v/>
      </c>
    </row>
    <row r="13">
      <c r="B13" s="13">
        <f>IF($J13="","",IF(INDEX(Convocatorias!$B$8:$B$47,MATCH($J13,Convocatorias!$N$8:$N$47,0))="","",INDEX(Convocatorias!$B$8:$B$47,MATCH($J13,Convocatorias!$N$8:$N$47,0))))</f>
        <v/>
      </c>
      <c r="C13" s="13">
        <f>IF($J13="","",IF(INDEX(Convocatorias!$C$8:$C$47,MATCH($J13,Convocatorias!$N$8:$N$47,0))="","",INDEX(Convocatorias!$C$8:$C$47,MATCH($J13,Convocatorias!$N$8:$N$47,0))))</f>
        <v/>
      </c>
      <c r="D13" s="14">
        <f>IF($J13="","",IF(INDEX(Convocatorias!$F$8:$F$47,MATCH($J13,Convocatorias!$N$8:$N$47,0))="","",INDEX(Convocatorias!$F$8:$F$47,MATCH($J13,Convocatorias!$N$8:$N$47,0))))</f>
        <v/>
      </c>
      <c r="E13" s="8">
        <f>IF(ISNUMBER(D13),D13-Convocatorias!$C$5,"")</f>
        <v/>
      </c>
      <c r="F13" s="15">
        <f>IF($J13="","",IF(INDEX(Convocatorias!$G$8:$G$47,MATCH($J13,Convocatorias!$N$8:$N$47,0))="","",INDEX(Convocatorias!$G$8:$G$47,MATCH($J13,Convocatorias!$N$8:$N$47,0))))</f>
        <v/>
      </c>
      <c r="G13" s="14">
        <f>IF($J13="","",IF(INDEX(Convocatorias!$H$8:$H$47,MATCH($J13,Convocatorias!$N$8:$N$47,0))="","",INDEX(Convocatorias!$H$8:$H$47,MATCH($J13,Convocatorias!$N$8:$N$47,0))))</f>
        <v/>
      </c>
      <c r="H13" s="16">
        <f>IF($J13="","",IF(INDEX(Convocatorias!$M$8:$M$47,MATCH($J13,Convocatorias!$N$8:$N$47,0))="","",INDEX(Convocatorias!$M$8:$M$47,MATCH($J13,Convocatorias!$N$8:$N$47,0))))</f>
        <v/>
      </c>
      <c r="J13" s="17">
        <f>IFERROR(SMALL(Convocatorias!$N$8:$N$47,2),"")</f>
        <v/>
      </c>
    </row>
    <row r="14">
      <c r="B14" s="13">
        <f>IF($J14="","",IF(INDEX(Convocatorias!$B$8:$B$47,MATCH($J14,Convocatorias!$N$8:$N$47,0))="","",INDEX(Convocatorias!$B$8:$B$47,MATCH($J14,Convocatorias!$N$8:$N$47,0))))</f>
        <v/>
      </c>
      <c r="C14" s="13">
        <f>IF($J14="","",IF(INDEX(Convocatorias!$C$8:$C$47,MATCH($J14,Convocatorias!$N$8:$N$47,0))="","",INDEX(Convocatorias!$C$8:$C$47,MATCH($J14,Convocatorias!$N$8:$N$47,0))))</f>
        <v/>
      </c>
      <c r="D14" s="14">
        <f>IF($J14="","",IF(INDEX(Convocatorias!$F$8:$F$47,MATCH($J14,Convocatorias!$N$8:$N$47,0))="","",INDEX(Convocatorias!$F$8:$F$47,MATCH($J14,Convocatorias!$N$8:$N$47,0))))</f>
        <v/>
      </c>
      <c r="E14" s="8">
        <f>IF(ISNUMBER(D14),D14-Convocatorias!$C$5,"")</f>
        <v/>
      </c>
      <c r="F14" s="15">
        <f>IF($J14="","",IF(INDEX(Convocatorias!$G$8:$G$47,MATCH($J14,Convocatorias!$N$8:$N$47,0))="","",INDEX(Convocatorias!$G$8:$G$47,MATCH($J14,Convocatorias!$N$8:$N$47,0))))</f>
        <v/>
      </c>
      <c r="G14" s="14">
        <f>IF($J14="","",IF(INDEX(Convocatorias!$H$8:$H$47,MATCH($J14,Convocatorias!$N$8:$N$47,0))="","",INDEX(Convocatorias!$H$8:$H$47,MATCH($J14,Convocatorias!$N$8:$N$47,0))))</f>
        <v/>
      </c>
      <c r="H14" s="16">
        <f>IF($J14="","",IF(INDEX(Convocatorias!$M$8:$M$47,MATCH($J14,Convocatorias!$N$8:$N$47,0))="","",INDEX(Convocatorias!$M$8:$M$47,MATCH($J14,Convocatorias!$N$8:$N$47,0))))</f>
        <v/>
      </c>
      <c r="J14" s="17">
        <f>IFERROR(SMALL(Convocatorias!$N$8:$N$47,3),"")</f>
        <v/>
      </c>
    </row>
    <row r="15">
      <c r="B15" s="13">
        <f>IF($J15="","",IF(INDEX(Convocatorias!$B$8:$B$47,MATCH($J15,Convocatorias!$N$8:$N$47,0))="","",INDEX(Convocatorias!$B$8:$B$47,MATCH($J15,Convocatorias!$N$8:$N$47,0))))</f>
        <v/>
      </c>
      <c r="C15" s="13">
        <f>IF($J15="","",IF(INDEX(Convocatorias!$C$8:$C$47,MATCH($J15,Convocatorias!$N$8:$N$47,0))="","",INDEX(Convocatorias!$C$8:$C$47,MATCH($J15,Convocatorias!$N$8:$N$47,0))))</f>
        <v/>
      </c>
      <c r="D15" s="14">
        <f>IF($J15="","",IF(INDEX(Convocatorias!$F$8:$F$47,MATCH($J15,Convocatorias!$N$8:$N$47,0))="","",INDEX(Convocatorias!$F$8:$F$47,MATCH($J15,Convocatorias!$N$8:$N$47,0))))</f>
        <v/>
      </c>
      <c r="E15" s="8">
        <f>IF(ISNUMBER(D15),D15-Convocatorias!$C$5,"")</f>
        <v/>
      </c>
      <c r="F15" s="15">
        <f>IF($J15="","",IF(INDEX(Convocatorias!$G$8:$G$47,MATCH($J15,Convocatorias!$N$8:$N$47,0))="","",INDEX(Convocatorias!$G$8:$G$47,MATCH($J15,Convocatorias!$N$8:$N$47,0))))</f>
        <v/>
      </c>
      <c r="G15" s="14">
        <f>IF($J15="","",IF(INDEX(Convocatorias!$H$8:$H$47,MATCH($J15,Convocatorias!$N$8:$N$47,0))="","",INDEX(Convocatorias!$H$8:$H$47,MATCH($J15,Convocatorias!$N$8:$N$47,0))))</f>
        <v/>
      </c>
      <c r="H15" s="16">
        <f>IF($J15="","",IF(INDEX(Convocatorias!$M$8:$M$47,MATCH($J15,Convocatorias!$N$8:$N$47,0))="","",INDEX(Convocatorias!$M$8:$M$47,MATCH($J15,Convocatorias!$N$8:$N$47,0))))</f>
        <v/>
      </c>
      <c r="J15" s="17">
        <f>IFERROR(SMALL(Convocatorias!$N$8:$N$47,4),"")</f>
        <v/>
      </c>
    </row>
    <row r="16">
      <c r="B16" s="13">
        <f>IF($J16="","",IF(INDEX(Convocatorias!$B$8:$B$47,MATCH($J16,Convocatorias!$N$8:$N$47,0))="","",INDEX(Convocatorias!$B$8:$B$47,MATCH($J16,Convocatorias!$N$8:$N$47,0))))</f>
        <v/>
      </c>
      <c r="C16" s="13">
        <f>IF($J16="","",IF(INDEX(Convocatorias!$C$8:$C$47,MATCH($J16,Convocatorias!$N$8:$N$47,0))="","",INDEX(Convocatorias!$C$8:$C$47,MATCH($J16,Convocatorias!$N$8:$N$47,0))))</f>
        <v/>
      </c>
      <c r="D16" s="14">
        <f>IF($J16="","",IF(INDEX(Convocatorias!$F$8:$F$47,MATCH($J16,Convocatorias!$N$8:$N$47,0))="","",INDEX(Convocatorias!$F$8:$F$47,MATCH($J16,Convocatorias!$N$8:$N$47,0))))</f>
        <v/>
      </c>
      <c r="E16" s="8">
        <f>IF(ISNUMBER(D16),D16-Convocatorias!$C$5,"")</f>
        <v/>
      </c>
      <c r="F16" s="15">
        <f>IF($J16="","",IF(INDEX(Convocatorias!$G$8:$G$47,MATCH($J16,Convocatorias!$N$8:$N$47,0))="","",INDEX(Convocatorias!$G$8:$G$47,MATCH($J16,Convocatorias!$N$8:$N$47,0))))</f>
        <v/>
      </c>
      <c r="G16" s="14">
        <f>IF($J16="","",IF(INDEX(Convocatorias!$H$8:$H$47,MATCH($J16,Convocatorias!$N$8:$N$47,0))="","",INDEX(Convocatorias!$H$8:$H$47,MATCH($J16,Convocatorias!$N$8:$N$47,0))))</f>
        <v/>
      </c>
      <c r="H16" s="16">
        <f>IF($J16="","",IF(INDEX(Convocatorias!$M$8:$M$47,MATCH($J16,Convocatorias!$N$8:$N$47,0))="","",INDEX(Convocatorias!$M$8:$M$47,MATCH($J16,Convocatorias!$N$8:$N$47,0))))</f>
        <v/>
      </c>
      <c r="J16" s="17">
        <f>IFERROR(SMALL(Convocatorias!$N$8:$N$47,5),"")</f>
        <v/>
      </c>
    </row>
    <row r="17">
      <c r="B17" s="13">
        <f>IF($J17="","",IF(INDEX(Convocatorias!$B$8:$B$47,MATCH($J17,Convocatorias!$N$8:$N$47,0))="","",INDEX(Convocatorias!$B$8:$B$47,MATCH($J17,Convocatorias!$N$8:$N$47,0))))</f>
        <v/>
      </c>
      <c r="C17" s="13">
        <f>IF($J17="","",IF(INDEX(Convocatorias!$C$8:$C$47,MATCH($J17,Convocatorias!$N$8:$N$47,0))="","",INDEX(Convocatorias!$C$8:$C$47,MATCH($J17,Convocatorias!$N$8:$N$47,0))))</f>
        <v/>
      </c>
      <c r="D17" s="14">
        <f>IF($J17="","",IF(INDEX(Convocatorias!$F$8:$F$47,MATCH($J17,Convocatorias!$N$8:$N$47,0))="","",INDEX(Convocatorias!$F$8:$F$47,MATCH($J17,Convocatorias!$N$8:$N$47,0))))</f>
        <v/>
      </c>
      <c r="E17" s="8">
        <f>IF(ISNUMBER(D17),D17-Convocatorias!$C$5,"")</f>
        <v/>
      </c>
      <c r="F17" s="15">
        <f>IF($J17="","",IF(INDEX(Convocatorias!$G$8:$G$47,MATCH($J17,Convocatorias!$N$8:$N$47,0))="","",INDEX(Convocatorias!$G$8:$G$47,MATCH($J17,Convocatorias!$N$8:$N$47,0))))</f>
        <v/>
      </c>
      <c r="G17" s="14">
        <f>IF($J17="","",IF(INDEX(Convocatorias!$H$8:$H$47,MATCH($J17,Convocatorias!$N$8:$N$47,0))="","",INDEX(Convocatorias!$H$8:$H$47,MATCH($J17,Convocatorias!$N$8:$N$47,0))))</f>
        <v/>
      </c>
      <c r="H17" s="16">
        <f>IF($J17="","",IF(INDEX(Convocatorias!$M$8:$M$47,MATCH($J17,Convocatorias!$N$8:$N$47,0))="","",INDEX(Convocatorias!$M$8:$M$47,MATCH($J17,Convocatorias!$N$8:$N$47,0))))</f>
        <v/>
      </c>
      <c r="J17" s="17">
        <f>IFERROR(SMALL(Convocatorias!$N$8:$N$47,6),"")</f>
        <v/>
      </c>
    </row>
    <row r="19">
      <c r="B19" s="11" t="inlineStr">
        <is>
          <t>RESUMEN POR ESTADO</t>
        </is>
      </c>
    </row>
    <row r="20" ht="26" customHeight="1">
      <c r="B20" s="12" t="inlineStr">
        <is>
          <t>Estado</t>
        </is>
      </c>
      <c r="C20" s="12" t="inlineStr">
        <is>
          <t>Convocatorias</t>
        </is>
      </c>
      <c r="D20" s="12" t="inlineStr">
        <is>
          <t>Plazas</t>
        </is>
      </c>
      <c r="E20" s="12" t="inlineStr">
        <is>
          <t>Tasas (€)</t>
        </is>
      </c>
    </row>
    <row r="21">
      <c r="B21" s="18" t="inlineStr">
        <is>
          <t>En seguimiento</t>
        </is>
      </c>
      <c r="C21" s="19">
        <f>COUNTIF(Convocatorias!$I$8:$I$47,B21)</f>
        <v/>
      </c>
      <c r="D21" s="20">
        <f>SUMIF(Convocatorias!$I$8:$I$47,B21,Convocatorias!$D$8:$D$47)</f>
        <v/>
      </c>
      <c r="E21" s="15">
        <f>SUMIF(Convocatorias!$I$8:$I$47,B21,Convocatorias!$G$8:$G$47)</f>
        <v/>
      </c>
    </row>
    <row r="22">
      <c r="B22" s="18" t="inlineStr">
        <is>
          <t>Pendiente de solicitar</t>
        </is>
      </c>
      <c r="C22" s="19">
        <f>COUNTIF(Convocatorias!$I$8:$I$47,B22)</f>
        <v/>
      </c>
      <c r="D22" s="20">
        <f>SUMIF(Convocatorias!$I$8:$I$47,B22,Convocatorias!$D$8:$D$47)</f>
        <v/>
      </c>
      <c r="E22" s="15">
        <f>SUMIF(Convocatorias!$I$8:$I$47,B22,Convocatorias!$G$8:$G$47)</f>
        <v/>
      </c>
    </row>
    <row r="23">
      <c r="B23" s="18" t="inlineStr">
        <is>
          <t>Solicitada</t>
        </is>
      </c>
      <c r="C23" s="19">
        <f>COUNTIF(Convocatorias!$I$8:$I$47,B23)</f>
        <v/>
      </c>
      <c r="D23" s="20">
        <f>SUMIF(Convocatorias!$I$8:$I$47,B23,Convocatorias!$D$8:$D$47)</f>
        <v/>
      </c>
      <c r="E23" s="15">
        <f>SUMIF(Convocatorias!$I$8:$I$47,B23,Convocatorias!$G$8:$G$47)</f>
        <v/>
      </c>
    </row>
    <row r="24">
      <c r="B24" s="18" t="inlineStr">
        <is>
          <t>Admitido</t>
        </is>
      </c>
      <c r="C24" s="19">
        <f>COUNTIF(Convocatorias!$I$8:$I$47,B24)</f>
        <v/>
      </c>
      <c r="D24" s="20">
        <f>SUMIF(Convocatorias!$I$8:$I$47,B24,Convocatorias!$D$8:$D$47)</f>
        <v/>
      </c>
      <c r="E24" s="15">
        <f>SUMIF(Convocatorias!$I$8:$I$47,B24,Convocatorias!$G$8:$G$47)</f>
        <v/>
      </c>
    </row>
    <row r="25">
      <c r="B25" s="18" t="inlineStr">
        <is>
          <t>Examinada</t>
        </is>
      </c>
      <c r="C25" s="19">
        <f>COUNTIF(Convocatorias!$I$8:$I$47,B25)</f>
        <v/>
      </c>
      <c r="D25" s="20">
        <f>SUMIF(Convocatorias!$I$8:$I$47,B25,Convocatorias!$D$8:$D$47)</f>
        <v/>
      </c>
      <c r="E25" s="15">
        <f>SUMIF(Convocatorias!$I$8:$I$47,B25,Convocatorias!$G$8:$G$47)</f>
        <v/>
      </c>
    </row>
    <row r="26">
      <c r="B26" s="18" t="inlineStr">
        <is>
          <t>Descartada</t>
        </is>
      </c>
      <c r="C26" s="19">
        <f>COUNTIF(Convocatorias!$I$8:$I$47,B26)</f>
        <v/>
      </c>
      <c r="D26" s="20">
        <f>SUMIF(Convocatorias!$I$8:$I$47,B26,Convocatorias!$D$8:$D$47)</f>
        <v/>
      </c>
      <c r="E26" s="15">
        <f>SUMIF(Convocatorias!$I$8:$I$47,B26,Convocatorias!$G$8:$G$47)</f>
        <v/>
      </c>
    </row>
    <row r="27">
      <c r="B27" s="21" t="inlineStr">
        <is>
          <t>Total</t>
        </is>
      </c>
      <c r="C27" s="22">
        <f>SUM(C21:C26)</f>
        <v/>
      </c>
      <c r="D27" s="23">
        <f>SUM(D21:D26)</f>
        <v/>
      </c>
      <c r="E27" s="24">
        <f>SUM(E21:E26)</f>
        <v/>
      </c>
    </row>
    <row r="29">
      <c r="B29" s="11" t="inlineStr">
        <is>
          <t>CONVOCATORIAS POR ESTADO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9">
    <mergeCell ref="D8:E8"/>
    <mergeCell ref="E6:F6"/>
    <mergeCell ref="C6:D6"/>
    <mergeCell ref="C5:D5"/>
    <mergeCell ref="G5:H5"/>
    <mergeCell ref="E5:F5"/>
    <mergeCell ref="B2:H2"/>
    <mergeCell ref="G6:H6"/>
    <mergeCell ref="B3:H3"/>
  </mergeCells>
  <conditionalFormatting sqref="B12:H17">
    <cfRule type="expression" priority="1" dxfId="0">
      <formula>AND(ISNUMBER($E12),$E12=0)</formula>
    </cfRule>
    <cfRule type="expression" priority="2" dxfId="1">
      <formula>AND(ISNUMBER($E12),$E12&gt;0,$E12&lt;=Convocatorias!$E$5)</formula>
    </cfRule>
  </conditionalFormatting>
  <conditionalFormatting sqref="C21:C26">
    <cfRule type="dataBar" priority="3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O48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2" customWidth="1" min="2" max="2"/>
    <col width="28" customWidth="1" min="3" max="3"/>
    <col width="9" customWidth="1" min="4" max="4"/>
    <col width="13" customWidth="1" min="5" max="5"/>
    <col width="14" customWidth="1" min="6" max="6"/>
    <col width="11" customWidth="1" min="7" max="7"/>
    <col width="13" customWidth="1" min="8" max="8"/>
    <col width="20" customWidth="1" min="9" max="9"/>
    <col width="12" customWidth="1" min="10" max="10"/>
    <col width="15" customWidth="1" min="11" max="11"/>
    <col width="12" customWidth="1" min="12" max="12"/>
    <col width="13" customWidth="1" min="13" max="13"/>
    <col hidden="1" width="11" customWidth="1" min="14" max="14"/>
    <col hidden="1" width="11" customWidth="1" min="15" max="15"/>
  </cols>
  <sheetData>
    <row r="2" ht="34" customHeight="1">
      <c r="B2" s="1" t="inlineStr">
        <is>
          <t>Registro de convocatorias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B3" s="3" t="inlineStr">
        <is>
          <t>Una fila por convocatoria. Escribe tú las fechas y tasas desde las bases oficiales: la plantilla solo las organiza.</t>
        </is>
      </c>
    </row>
    <row r="5">
      <c r="B5" s="7" t="inlineStr">
        <is>
          <t>Hoy:</t>
        </is>
      </c>
      <c r="C5" s="25">
        <f>TODAY()</f>
        <v/>
      </c>
      <c r="D5" s="7" t="inlineStr">
        <is>
          <t>Aviso (días):</t>
        </is>
      </c>
      <c r="E5" s="26" t="n">
        <v>7</v>
      </c>
      <c r="F5" s="27" t="inlineStr">
        <is>
          <t>Plazo urgente si faltan este nº de días o menos</t>
        </is>
      </c>
    </row>
    <row r="7" ht="44" customHeight="1">
      <c r="B7" s="12" t="inlineStr">
        <is>
          <t>Organismo</t>
        </is>
      </c>
      <c r="C7" s="12" t="inlineStr">
        <is>
          <t>Cuerpo / escala</t>
        </is>
      </c>
      <c r="D7" s="12" t="inlineStr">
        <is>
          <t>Plazas</t>
        </is>
      </c>
      <c r="E7" s="12" t="inlineStr">
        <is>
          <t>Publicación</t>
        </is>
      </c>
      <c r="F7" s="12" t="inlineStr">
        <is>
          <t>Fin de plazo de solicitud</t>
        </is>
      </c>
      <c r="G7" s="12" t="inlineStr">
        <is>
          <t>Tasa (€)</t>
        </is>
      </c>
      <c r="H7" s="12" t="inlineStr">
        <is>
          <t>Fecha del examen</t>
        </is>
      </c>
      <c r="I7" s="12" t="inlineStr">
        <is>
          <t>Estado</t>
        </is>
      </c>
      <c r="J7" s="12" t="inlineStr">
        <is>
          <t>Días hasta fin de plazo</t>
        </is>
      </c>
      <c r="K7" s="12" t="inlineStr">
        <is>
          <t>Aviso de plazo</t>
        </is>
      </c>
      <c r="L7" s="12" t="inlineStr">
        <is>
          <t>Días hasta el examen</t>
        </is>
      </c>
      <c r="M7" s="12" t="inlineStr">
        <is>
          <t>Documentación lista</t>
        </is>
      </c>
      <c r="N7" s="28" t="inlineStr">
        <is>
          <t>Clave plazo (aux.)</t>
        </is>
      </c>
      <c r="O7" s="28" t="inlineStr">
        <is>
          <t>Clave examen (aux.)</t>
        </is>
      </c>
    </row>
    <row r="8">
      <c r="B8" s="29" t="inlineStr">
        <is>
          <t>Administración General del Estado</t>
        </is>
      </c>
      <c r="C8" s="29" t="inlineStr">
        <is>
          <t>Cuerpo Administrativo</t>
        </is>
      </c>
      <c r="D8" s="30" t="n">
        <v>850</v>
      </c>
      <c r="E8" s="31" t="n">
        <v>46279</v>
      </c>
      <c r="F8" s="31" t="n">
        <v>46297</v>
      </c>
      <c r="G8" s="32" t="n">
        <v>14</v>
      </c>
      <c r="H8" s="31" t="n">
        <v>46410</v>
      </c>
      <c r="I8" s="33" t="inlineStr">
        <is>
          <t>Solicitada</t>
        </is>
      </c>
      <c r="J8" s="19">
        <f>IF(F8="","",F8-$C$5)</f>
        <v/>
      </c>
      <c r="K8" s="34">
        <f>IF(F8="","",IF(OR(I8="Solicitada",I8="Admitido",I8="Examinada"),"Ya solicitada",IF(I8="Descartada","Descartada",IF(F8&lt;$C$5,"Cerrado",IF(F8=$C$5,"¡Último día!",IF(F8-$C$5&lt;=$E$5,"Urgente","En plazo"))))))</f>
        <v/>
      </c>
      <c r="L8" s="19">
        <f>IF(OR(H8="",I8="Descartada"),"",IF(H8&lt;$C$5,"Pasado",H8-$C$5))</f>
        <v/>
      </c>
      <c r="M8" s="16">
        <f>IF(B8="","",Documentación!N8)</f>
        <v/>
      </c>
      <c r="N8" s="35">
        <f>IF(AND(B8&lt;&gt;"",F8&lt;&gt;"",F8&gt;=$C$5,I8&lt;&gt;"Solicitada",I8&lt;&gt;"Admitido",I8&lt;&gt;"Examinada",I8&lt;&gt;"Descartada"),F8+ROW()/100000,"")</f>
        <v/>
      </c>
      <c r="O8" s="35">
        <f>IF(AND(B8&lt;&gt;"",H8&lt;&gt;"",H8&gt;=$C$5,I8&lt;&gt;"Descartada"),H8+ROW()/100000,"")</f>
        <v/>
      </c>
    </row>
    <row r="9">
      <c r="B9" s="29" t="inlineStr">
        <is>
          <t>Servicio autonómico de salud</t>
        </is>
      </c>
      <c r="C9" s="29" t="inlineStr">
        <is>
          <t>Enfermería</t>
        </is>
      </c>
      <c r="D9" s="30" t="n">
        <v>420</v>
      </c>
      <c r="E9" s="31" t="n">
        <v>46286</v>
      </c>
      <c r="F9" s="31" t="n">
        <v>46303</v>
      </c>
      <c r="G9" s="32" t="n">
        <v>28</v>
      </c>
      <c r="H9" s="31" t="n">
        <v>46459</v>
      </c>
      <c r="I9" s="33" t="inlineStr">
        <is>
          <t>Pendiente de solicitar</t>
        </is>
      </c>
      <c r="J9" s="19">
        <f>IF(F9="","",F9-$C$5)</f>
        <v/>
      </c>
      <c r="K9" s="34">
        <f>IF(F9="","",IF(OR(I9="Solicitada",I9="Admitido",I9="Examinada"),"Ya solicitada",IF(I9="Descartada","Descartada",IF(F9&lt;$C$5,"Cerrado",IF(F9=$C$5,"¡Último día!",IF(F9-$C$5&lt;=$E$5,"Urgente","En plazo"))))))</f>
        <v/>
      </c>
      <c r="L9" s="19">
        <f>IF(OR(H9="",I9="Descartada"),"",IF(H9&lt;$C$5,"Pasado",H9-$C$5))</f>
        <v/>
      </c>
      <c r="M9" s="16">
        <f>IF(B9="","",Documentación!N9)</f>
        <v/>
      </c>
      <c r="N9" s="35">
        <f>IF(AND(B9&lt;&gt;"",F9&lt;&gt;"",F9&gt;=$C$5,I9&lt;&gt;"Solicitada",I9&lt;&gt;"Admitido",I9&lt;&gt;"Examinada",I9&lt;&gt;"Descartada"),F9+ROW()/100000,"")</f>
        <v/>
      </c>
      <c r="O9" s="35">
        <f>IF(AND(B9&lt;&gt;"",H9&lt;&gt;"",H9&gt;=$C$5,I9&lt;&gt;"Descartada"),H9+ROW()/100000,"")</f>
        <v/>
      </c>
    </row>
    <row r="10">
      <c r="B10" s="29" t="inlineStr">
        <is>
          <t>Ayuntamiento (capital de provincia)</t>
        </is>
      </c>
      <c r="C10" s="29" t="inlineStr">
        <is>
          <t>Auxiliar administrativo</t>
        </is>
      </c>
      <c r="D10" s="30" t="n">
        <v>35</v>
      </c>
      <c r="E10" s="31" t="n">
        <v>46293</v>
      </c>
      <c r="F10" s="31" t="n">
        <v>46307</v>
      </c>
      <c r="G10" s="32" t="n">
        <v>12</v>
      </c>
      <c r="H10" s="31" t="n">
        <v>46368</v>
      </c>
      <c r="I10" s="33" t="inlineStr">
        <is>
          <t>Pendiente de solicitar</t>
        </is>
      </c>
      <c r="J10" s="19">
        <f>IF(F10="","",F10-$C$5)</f>
        <v/>
      </c>
      <c r="K10" s="34">
        <f>IF(F10="","",IF(OR(I10="Solicitada",I10="Admitido",I10="Examinada"),"Ya solicitada",IF(I10="Descartada","Descartada",IF(F10&lt;$C$5,"Cerrado",IF(F10=$C$5,"¡Último día!",IF(F10-$C$5&lt;=$E$5,"Urgente","En plazo"))))))</f>
        <v/>
      </c>
      <c r="L10" s="19">
        <f>IF(OR(H10="",I10="Descartada"),"",IF(H10&lt;$C$5,"Pasado",H10-$C$5))</f>
        <v/>
      </c>
      <c r="M10" s="16">
        <f>IF(B10="","",Documentación!N10)</f>
        <v/>
      </c>
      <c r="N10" s="35">
        <f>IF(AND(B10&lt;&gt;"",F10&lt;&gt;"",F10&gt;=$C$5,I10&lt;&gt;"Solicitada",I10&lt;&gt;"Admitido",I10&lt;&gt;"Examinada",I10&lt;&gt;"Descartada"),F10+ROW()/100000,"")</f>
        <v/>
      </c>
      <c r="O10" s="35">
        <f>IF(AND(B10&lt;&gt;"",H10&lt;&gt;"",H10&gt;=$C$5,I10&lt;&gt;"Descartada"),H10+ROW()/100000,"")</f>
        <v/>
      </c>
    </row>
    <row r="11">
      <c r="B11" s="29" t="inlineStr">
        <is>
          <t>Diputación provincial</t>
        </is>
      </c>
      <c r="C11" s="29" t="inlineStr">
        <is>
          <t>Administrativo</t>
        </is>
      </c>
      <c r="D11" s="30" t="n">
        <v>18</v>
      </c>
      <c r="E11" s="31" t="n">
        <v>46295</v>
      </c>
      <c r="F11" s="31" t="n">
        <v>46314</v>
      </c>
      <c r="G11" s="32" t="n">
        <v>18</v>
      </c>
      <c r="H11" s="31" t="n">
        <v>46438</v>
      </c>
      <c r="I11" s="33" t="inlineStr">
        <is>
          <t>En seguimiento</t>
        </is>
      </c>
      <c r="J11" s="19">
        <f>IF(F11="","",F11-$C$5)</f>
        <v/>
      </c>
      <c r="K11" s="34">
        <f>IF(F11="","",IF(OR(I11="Solicitada",I11="Admitido",I11="Examinada"),"Ya solicitada",IF(I11="Descartada","Descartada",IF(F11&lt;$C$5,"Cerrado",IF(F11=$C$5,"¡Último día!",IF(F11-$C$5&lt;=$E$5,"Urgente","En plazo"))))))</f>
        <v/>
      </c>
      <c r="L11" s="19">
        <f>IF(OR(H11="",I11="Descartada"),"",IF(H11&lt;$C$5,"Pasado",H11-$C$5))</f>
        <v/>
      </c>
      <c r="M11" s="16">
        <f>IF(B11="","",Documentación!N11)</f>
        <v/>
      </c>
      <c r="N11" s="35">
        <f>IF(AND(B11&lt;&gt;"",F11&lt;&gt;"",F11&gt;=$C$5,I11&lt;&gt;"Solicitada",I11&lt;&gt;"Admitido",I11&lt;&gt;"Examinada",I11&lt;&gt;"Descartada"),F11+ROW()/100000,"")</f>
        <v/>
      </c>
      <c r="O11" s="35">
        <f>IF(AND(B11&lt;&gt;"",H11&lt;&gt;"",H11&gt;=$C$5,I11&lt;&gt;"Descartada"),H11+ROW()/100000,"")</f>
        <v/>
      </c>
    </row>
    <row r="12">
      <c r="B12" s="29" t="inlineStr">
        <is>
          <t>Consejería de Educación</t>
        </is>
      </c>
      <c r="C12" s="29" t="inlineStr">
        <is>
          <t>Maestros</t>
        </is>
      </c>
      <c r="D12" s="30" t="n">
        <v>1500</v>
      </c>
      <c r="E12" s="31" t="n">
        <v>46296</v>
      </c>
      <c r="F12" s="31" t="n">
        <v>46323</v>
      </c>
      <c r="G12" s="32" t="n">
        <v>22</v>
      </c>
      <c r="H12" s="31" t="n">
        <v>46557</v>
      </c>
      <c r="I12" s="33" t="inlineStr">
        <is>
          <t>En seguimiento</t>
        </is>
      </c>
      <c r="J12" s="19">
        <f>IF(F12="","",F12-$C$5)</f>
        <v/>
      </c>
      <c r="K12" s="34">
        <f>IF(F12="","",IF(OR(I12="Solicitada",I12="Admitido",I12="Examinada"),"Ya solicitada",IF(I12="Descartada","Descartada",IF(F12&lt;$C$5,"Cerrado",IF(F12=$C$5,"¡Último día!",IF(F12-$C$5&lt;=$E$5,"Urgente","En plazo"))))))</f>
        <v/>
      </c>
      <c r="L12" s="19">
        <f>IF(OR(H12="",I12="Descartada"),"",IF(H12&lt;$C$5,"Pasado",H12-$C$5))</f>
        <v/>
      </c>
      <c r="M12" s="16">
        <f>IF(B12="","",Documentación!N12)</f>
        <v/>
      </c>
      <c r="N12" s="35">
        <f>IF(AND(B12&lt;&gt;"",F12&lt;&gt;"",F12&gt;=$C$5,I12&lt;&gt;"Solicitada",I12&lt;&gt;"Admitido",I12&lt;&gt;"Examinada",I12&lt;&gt;"Descartada"),F12+ROW()/100000,"")</f>
        <v/>
      </c>
      <c r="O12" s="35">
        <f>IF(AND(B12&lt;&gt;"",H12&lt;&gt;"",H12&gt;=$C$5,I12&lt;&gt;"Descartada"),H12+ROW()/100000,"")</f>
        <v/>
      </c>
    </row>
    <row r="13">
      <c r="B13" s="29" t="inlineStr">
        <is>
          <t>Ayuntamiento (municipio mediano)</t>
        </is>
      </c>
      <c r="C13" s="29" t="inlineStr">
        <is>
          <t>Policía local</t>
        </is>
      </c>
      <c r="D13" s="30" t="n">
        <v>12</v>
      </c>
      <c r="E13" s="31" t="n">
        <v>46254</v>
      </c>
      <c r="F13" s="31" t="n">
        <v>46283</v>
      </c>
      <c r="G13" s="32" t="n">
        <v>20</v>
      </c>
      <c r="H13" s="31" t="n">
        <v>46340</v>
      </c>
      <c r="I13" s="33" t="inlineStr">
        <is>
          <t>Admitido</t>
        </is>
      </c>
      <c r="J13" s="19">
        <f>IF(F13="","",F13-$C$5)</f>
        <v/>
      </c>
      <c r="K13" s="34">
        <f>IF(F13="","",IF(OR(I13="Solicitada",I13="Admitido",I13="Examinada"),"Ya solicitada",IF(I13="Descartada","Descartada",IF(F13&lt;$C$5,"Cerrado",IF(F13=$C$5,"¡Último día!",IF(F13-$C$5&lt;=$E$5,"Urgente","En plazo"))))))</f>
        <v/>
      </c>
      <c r="L13" s="19">
        <f>IF(OR(H13="",I13="Descartada"),"",IF(H13&lt;$C$5,"Pasado",H13-$C$5))</f>
        <v/>
      </c>
      <c r="M13" s="16">
        <f>IF(B13="","",Documentación!N13)</f>
        <v/>
      </c>
      <c r="N13" s="35">
        <f>IF(AND(B13&lt;&gt;"",F13&lt;&gt;"",F13&gt;=$C$5,I13&lt;&gt;"Solicitada",I13&lt;&gt;"Admitido",I13&lt;&gt;"Examinada",I13&lt;&gt;"Descartada"),F13+ROW()/100000,"")</f>
        <v/>
      </c>
      <c r="O13" s="35">
        <f>IF(AND(B13&lt;&gt;"",H13&lt;&gt;"",H13&gt;=$C$5,I13&lt;&gt;"Descartada"),H13+ROW()/100000,"")</f>
        <v/>
      </c>
    </row>
    <row r="14">
      <c r="B14" s="29" t="inlineStr">
        <is>
          <t>Universidad pública</t>
        </is>
      </c>
      <c r="C14" s="29" t="inlineStr">
        <is>
          <t>Auxiliar de servicios</t>
        </is>
      </c>
      <c r="D14" s="30" t="n">
        <v>6</v>
      </c>
      <c r="E14" s="31" t="n">
        <v>46213</v>
      </c>
      <c r="F14" s="31" t="n">
        <v>46239</v>
      </c>
      <c r="G14" s="32" t="n">
        <v>10</v>
      </c>
      <c r="H14" s="31" t="n">
        <v>46291</v>
      </c>
      <c r="I14" s="33" t="inlineStr">
        <is>
          <t>Examinada</t>
        </is>
      </c>
      <c r="J14" s="19">
        <f>IF(F14="","",F14-$C$5)</f>
        <v/>
      </c>
      <c r="K14" s="34">
        <f>IF(F14="","",IF(OR(I14="Solicitada",I14="Admitido",I14="Examinada"),"Ya solicitada",IF(I14="Descartada","Descartada",IF(F14&lt;$C$5,"Cerrado",IF(F14=$C$5,"¡Último día!",IF(F14-$C$5&lt;=$E$5,"Urgente","En plazo"))))))</f>
        <v/>
      </c>
      <c r="L14" s="19">
        <f>IF(OR(H14="",I14="Descartada"),"",IF(H14&lt;$C$5,"Pasado",H14-$C$5))</f>
        <v/>
      </c>
      <c r="M14" s="16">
        <f>IF(B14="","",Documentación!N14)</f>
        <v/>
      </c>
      <c r="N14" s="35">
        <f>IF(AND(B14&lt;&gt;"",F14&lt;&gt;"",F14&gt;=$C$5,I14&lt;&gt;"Solicitada",I14&lt;&gt;"Admitido",I14&lt;&gt;"Examinada",I14&lt;&gt;"Descartada"),F14+ROW()/100000,"")</f>
        <v/>
      </c>
      <c r="O14" s="35">
        <f>IF(AND(B14&lt;&gt;"",H14&lt;&gt;"",H14&gt;=$C$5,I14&lt;&gt;"Descartada"),H14+ROW()/100000,"")</f>
        <v/>
      </c>
    </row>
    <row r="15">
      <c r="B15" s="29" t="inlineStr">
        <is>
          <t>Administración de Justicia</t>
        </is>
      </c>
      <c r="C15" s="29" t="inlineStr">
        <is>
          <t>Gestión procesal</t>
        </is>
      </c>
      <c r="D15" s="30" t="n">
        <v>600</v>
      </c>
      <c r="E15" s="31" t="n">
        <v>46272</v>
      </c>
      <c r="F15" s="31" t="n">
        <v>46301</v>
      </c>
      <c r="G15" s="32" t="n">
        <v>24</v>
      </c>
      <c r="H15" s="31" t="n">
        <v>46424</v>
      </c>
      <c r="I15" s="33" t="inlineStr">
        <is>
          <t>Pendiente de solicitar</t>
        </is>
      </c>
      <c r="J15" s="19">
        <f>IF(F15="","",F15-$C$5)</f>
        <v/>
      </c>
      <c r="K15" s="34">
        <f>IF(F15="","",IF(OR(I15="Solicitada",I15="Admitido",I15="Examinada"),"Ya solicitada",IF(I15="Descartada","Descartada",IF(F15&lt;$C$5,"Cerrado",IF(F15=$C$5,"¡Último día!",IF(F15-$C$5&lt;=$E$5,"Urgente","En plazo"))))))</f>
        <v/>
      </c>
      <c r="L15" s="19">
        <f>IF(OR(H15="",I15="Descartada"),"",IF(H15&lt;$C$5,"Pasado",H15-$C$5))</f>
        <v/>
      </c>
      <c r="M15" s="16">
        <f>IF(B15="","",Documentación!N15)</f>
        <v/>
      </c>
      <c r="N15" s="35">
        <f>IF(AND(B15&lt;&gt;"",F15&lt;&gt;"",F15&gt;=$C$5,I15&lt;&gt;"Solicitada",I15&lt;&gt;"Admitido",I15&lt;&gt;"Examinada",I15&lt;&gt;"Descartada"),F15+ROW()/100000,"")</f>
        <v/>
      </c>
      <c r="O15" s="35">
        <f>IF(AND(B15&lt;&gt;"",H15&lt;&gt;"",H15&gt;=$C$5,I15&lt;&gt;"Descartada"),H15+ROW()/100000,"")</f>
        <v/>
      </c>
    </row>
    <row r="16">
      <c r="B16" s="29" t="inlineStr">
        <is>
          <t>Agencia estatal</t>
        </is>
      </c>
      <c r="C16" s="29" t="inlineStr">
        <is>
          <t>Técnico</t>
        </is>
      </c>
      <c r="D16" s="30" t="n">
        <v>90</v>
      </c>
      <c r="E16" s="31" t="n">
        <v>46267</v>
      </c>
      <c r="F16" s="31" t="n">
        <v>46295</v>
      </c>
      <c r="G16" s="32" t="n">
        <v>16</v>
      </c>
      <c r="H16" s="31" t="n">
        <v>46445</v>
      </c>
      <c r="I16" s="33" t="inlineStr">
        <is>
          <t>Descartada</t>
        </is>
      </c>
      <c r="J16" s="19">
        <f>IF(F16="","",F16-$C$5)</f>
        <v/>
      </c>
      <c r="K16" s="34">
        <f>IF(F16="","",IF(OR(I16="Solicitada",I16="Admitido",I16="Examinada"),"Ya solicitada",IF(I16="Descartada","Descartada",IF(F16&lt;$C$5,"Cerrado",IF(F16=$C$5,"¡Último día!",IF(F16-$C$5&lt;=$E$5,"Urgente","En plazo"))))))</f>
        <v/>
      </c>
      <c r="L16" s="19">
        <f>IF(OR(H16="",I16="Descartada"),"",IF(H16&lt;$C$5,"Pasado",H16-$C$5))</f>
        <v/>
      </c>
      <c r="M16" s="16">
        <f>IF(B16="","",Documentación!N16)</f>
        <v/>
      </c>
      <c r="N16" s="35">
        <f>IF(AND(B16&lt;&gt;"",F16&lt;&gt;"",F16&gt;=$C$5,I16&lt;&gt;"Solicitada",I16&lt;&gt;"Admitido",I16&lt;&gt;"Examinada",I16&lt;&gt;"Descartada"),F16+ROW()/100000,"")</f>
        <v/>
      </c>
      <c r="O16" s="35">
        <f>IF(AND(B16&lt;&gt;"",H16&lt;&gt;"",H16&gt;=$C$5,I16&lt;&gt;"Descartada"),H16+ROW()/100000,"")</f>
        <v/>
      </c>
    </row>
    <row r="17">
      <c r="B17" s="29" t="inlineStr">
        <is>
          <t>Ayuntamiento (municipio mediano)</t>
        </is>
      </c>
      <c r="C17" s="29" t="inlineStr">
        <is>
          <t>Técnico de gestión</t>
        </is>
      </c>
      <c r="D17" s="30" t="n">
        <v>4</v>
      </c>
      <c r="E17" s="31" t="n">
        <v>46300</v>
      </c>
      <c r="F17" s="31" t="n">
        <v>46329</v>
      </c>
      <c r="G17" s="32" t="n">
        <v>18</v>
      </c>
      <c r="H17" s="31" t="n"/>
      <c r="I17" s="33" t="inlineStr">
        <is>
          <t>En seguimiento</t>
        </is>
      </c>
      <c r="J17" s="19">
        <f>IF(F17="","",F17-$C$5)</f>
        <v/>
      </c>
      <c r="K17" s="34">
        <f>IF(F17="","",IF(OR(I17="Solicitada",I17="Admitido",I17="Examinada"),"Ya solicitada",IF(I17="Descartada","Descartada",IF(F17&lt;$C$5,"Cerrado",IF(F17=$C$5,"¡Último día!",IF(F17-$C$5&lt;=$E$5,"Urgente","En plazo"))))))</f>
        <v/>
      </c>
      <c r="L17" s="19">
        <f>IF(OR(H17="",I17="Descartada"),"",IF(H17&lt;$C$5,"Pasado",H17-$C$5))</f>
        <v/>
      </c>
      <c r="M17" s="16">
        <f>IF(B17="","",Documentación!N17)</f>
        <v/>
      </c>
      <c r="N17" s="35">
        <f>IF(AND(B17&lt;&gt;"",F17&lt;&gt;"",F17&gt;=$C$5,I17&lt;&gt;"Solicitada",I17&lt;&gt;"Admitido",I17&lt;&gt;"Examinada",I17&lt;&gt;"Descartada"),F17+ROW()/100000,"")</f>
        <v/>
      </c>
      <c r="O17" s="35">
        <f>IF(AND(B17&lt;&gt;"",H17&lt;&gt;"",H17&gt;=$C$5,I17&lt;&gt;"Descartada"),H17+ROW()/100000,"")</f>
        <v/>
      </c>
    </row>
    <row r="18">
      <c r="B18" s="29" t="n"/>
      <c r="C18" s="29" t="n"/>
      <c r="D18" s="30" t="n"/>
      <c r="E18" s="31" t="n"/>
      <c r="F18" s="31" t="n"/>
      <c r="G18" s="32" t="n"/>
      <c r="H18" s="31" t="n"/>
      <c r="I18" s="33" t="n"/>
      <c r="J18" s="19">
        <f>IF(F18="","",F18-$C$5)</f>
        <v/>
      </c>
      <c r="K18" s="34">
        <f>IF(F18="","",IF(OR(I18="Solicitada",I18="Admitido",I18="Examinada"),"Ya solicitada",IF(I18="Descartada","Descartada",IF(F18&lt;$C$5,"Cerrado",IF(F18=$C$5,"¡Último día!",IF(F18-$C$5&lt;=$E$5,"Urgente","En plazo"))))))</f>
        <v/>
      </c>
      <c r="L18" s="19">
        <f>IF(OR(H18="",I18="Descartada"),"",IF(H18&lt;$C$5,"Pasado",H18-$C$5))</f>
        <v/>
      </c>
      <c r="M18" s="16">
        <f>IF(B18="","",Documentación!N18)</f>
        <v/>
      </c>
      <c r="N18" s="35">
        <f>IF(AND(B18&lt;&gt;"",F18&lt;&gt;"",F18&gt;=$C$5,I18&lt;&gt;"Solicitada",I18&lt;&gt;"Admitido",I18&lt;&gt;"Examinada",I18&lt;&gt;"Descartada"),F18+ROW()/100000,"")</f>
        <v/>
      </c>
      <c r="O18" s="35">
        <f>IF(AND(B18&lt;&gt;"",H18&lt;&gt;"",H18&gt;=$C$5,I18&lt;&gt;"Descartada"),H18+ROW()/100000,"")</f>
        <v/>
      </c>
    </row>
    <row r="19">
      <c r="B19" s="29" t="n"/>
      <c r="C19" s="29" t="n"/>
      <c r="D19" s="30" t="n"/>
      <c r="E19" s="31" t="n"/>
      <c r="F19" s="31" t="n"/>
      <c r="G19" s="32" t="n"/>
      <c r="H19" s="31" t="n"/>
      <c r="I19" s="33" t="n"/>
      <c r="J19" s="19">
        <f>IF(F19="","",F19-$C$5)</f>
        <v/>
      </c>
      <c r="K19" s="34">
        <f>IF(F19="","",IF(OR(I19="Solicitada",I19="Admitido",I19="Examinada"),"Ya solicitada",IF(I19="Descartada","Descartada",IF(F19&lt;$C$5,"Cerrado",IF(F19=$C$5,"¡Último día!",IF(F19-$C$5&lt;=$E$5,"Urgente","En plazo"))))))</f>
        <v/>
      </c>
      <c r="L19" s="19">
        <f>IF(OR(H19="",I19="Descartada"),"",IF(H19&lt;$C$5,"Pasado",H19-$C$5))</f>
        <v/>
      </c>
      <c r="M19" s="16">
        <f>IF(B19="","",Documentación!N19)</f>
        <v/>
      </c>
      <c r="N19" s="35">
        <f>IF(AND(B19&lt;&gt;"",F19&lt;&gt;"",F19&gt;=$C$5,I19&lt;&gt;"Solicitada",I19&lt;&gt;"Admitido",I19&lt;&gt;"Examinada",I19&lt;&gt;"Descartada"),F19+ROW()/100000,"")</f>
        <v/>
      </c>
      <c r="O19" s="35">
        <f>IF(AND(B19&lt;&gt;"",H19&lt;&gt;"",H19&gt;=$C$5,I19&lt;&gt;"Descartada"),H19+ROW()/100000,"")</f>
        <v/>
      </c>
    </row>
    <row r="20">
      <c r="B20" s="29" t="n"/>
      <c r="C20" s="29" t="n"/>
      <c r="D20" s="30" t="n"/>
      <c r="E20" s="31" t="n"/>
      <c r="F20" s="31" t="n"/>
      <c r="G20" s="32" t="n"/>
      <c r="H20" s="31" t="n"/>
      <c r="I20" s="33" t="n"/>
      <c r="J20" s="19">
        <f>IF(F20="","",F20-$C$5)</f>
        <v/>
      </c>
      <c r="K20" s="34">
        <f>IF(F20="","",IF(OR(I20="Solicitada",I20="Admitido",I20="Examinada"),"Ya solicitada",IF(I20="Descartada","Descartada",IF(F20&lt;$C$5,"Cerrado",IF(F20=$C$5,"¡Último día!",IF(F20-$C$5&lt;=$E$5,"Urgente","En plazo"))))))</f>
        <v/>
      </c>
      <c r="L20" s="19">
        <f>IF(OR(H20="",I20="Descartada"),"",IF(H20&lt;$C$5,"Pasado",H20-$C$5))</f>
        <v/>
      </c>
      <c r="M20" s="16">
        <f>IF(B20="","",Documentación!N20)</f>
        <v/>
      </c>
      <c r="N20" s="35">
        <f>IF(AND(B20&lt;&gt;"",F20&lt;&gt;"",F20&gt;=$C$5,I20&lt;&gt;"Solicitada",I20&lt;&gt;"Admitido",I20&lt;&gt;"Examinada",I20&lt;&gt;"Descartada"),F20+ROW()/100000,"")</f>
        <v/>
      </c>
      <c r="O20" s="35">
        <f>IF(AND(B20&lt;&gt;"",H20&lt;&gt;"",H20&gt;=$C$5,I20&lt;&gt;"Descartada"),H20+ROW()/100000,"")</f>
        <v/>
      </c>
    </row>
    <row r="21">
      <c r="B21" s="29" t="n"/>
      <c r="C21" s="29" t="n"/>
      <c r="D21" s="30" t="n"/>
      <c r="E21" s="31" t="n"/>
      <c r="F21" s="31" t="n"/>
      <c r="G21" s="32" t="n"/>
      <c r="H21" s="31" t="n"/>
      <c r="I21" s="33" t="n"/>
      <c r="J21" s="19">
        <f>IF(F21="","",F21-$C$5)</f>
        <v/>
      </c>
      <c r="K21" s="34">
        <f>IF(F21="","",IF(OR(I21="Solicitada",I21="Admitido",I21="Examinada"),"Ya solicitada",IF(I21="Descartada","Descartada",IF(F21&lt;$C$5,"Cerrado",IF(F21=$C$5,"¡Último día!",IF(F21-$C$5&lt;=$E$5,"Urgente","En plazo"))))))</f>
        <v/>
      </c>
      <c r="L21" s="19">
        <f>IF(OR(H21="",I21="Descartada"),"",IF(H21&lt;$C$5,"Pasado",H21-$C$5))</f>
        <v/>
      </c>
      <c r="M21" s="16">
        <f>IF(B21="","",Documentación!N21)</f>
        <v/>
      </c>
      <c r="N21" s="35">
        <f>IF(AND(B21&lt;&gt;"",F21&lt;&gt;"",F21&gt;=$C$5,I21&lt;&gt;"Solicitada",I21&lt;&gt;"Admitido",I21&lt;&gt;"Examinada",I21&lt;&gt;"Descartada"),F21+ROW()/100000,"")</f>
        <v/>
      </c>
      <c r="O21" s="35">
        <f>IF(AND(B21&lt;&gt;"",H21&lt;&gt;"",H21&gt;=$C$5,I21&lt;&gt;"Descartada"),H21+ROW()/100000,"")</f>
        <v/>
      </c>
    </row>
    <row r="22">
      <c r="B22" s="29" t="n"/>
      <c r="C22" s="29" t="n"/>
      <c r="D22" s="30" t="n"/>
      <c r="E22" s="31" t="n"/>
      <c r="F22" s="31" t="n"/>
      <c r="G22" s="32" t="n"/>
      <c r="H22" s="31" t="n"/>
      <c r="I22" s="33" t="n"/>
      <c r="J22" s="19">
        <f>IF(F22="","",F22-$C$5)</f>
        <v/>
      </c>
      <c r="K22" s="34">
        <f>IF(F22="","",IF(OR(I22="Solicitada",I22="Admitido",I22="Examinada"),"Ya solicitada",IF(I22="Descartada","Descartada",IF(F22&lt;$C$5,"Cerrado",IF(F22=$C$5,"¡Último día!",IF(F22-$C$5&lt;=$E$5,"Urgente","En plazo"))))))</f>
        <v/>
      </c>
      <c r="L22" s="19">
        <f>IF(OR(H22="",I22="Descartada"),"",IF(H22&lt;$C$5,"Pasado",H22-$C$5))</f>
        <v/>
      </c>
      <c r="M22" s="16">
        <f>IF(B22="","",Documentación!N22)</f>
        <v/>
      </c>
      <c r="N22" s="35">
        <f>IF(AND(B22&lt;&gt;"",F22&lt;&gt;"",F22&gt;=$C$5,I22&lt;&gt;"Solicitada",I22&lt;&gt;"Admitido",I22&lt;&gt;"Examinada",I22&lt;&gt;"Descartada"),F22+ROW()/100000,"")</f>
        <v/>
      </c>
      <c r="O22" s="35">
        <f>IF(AND(B22&lt;&gt;"",H22&lt;&gt;"",H22&gt;=$C$5,I22&lt;&gt;"Descartada"),H22+ROW()/100000,"")</f>
        <v/>
      </c>
    </row>
    <row r="23">
      <c r="B23" s="29" t="n"/>
      <c r="C23" s="29" t="n"/>
      <c r="D23" s="30" t="n"/>
      <c r="E23" s="31" t="n"/>
      <c r="F23" s="31" t="n"/>
      <c r="G23" s="32" t="n"/>
      <c r="H23" s="31" t="n"/>
      <c r="I23" s="33" t="n"/>
      <c r="J23" s="19">
        <f>IF(F23="","",F23-$C$5)</f>
        <v/>
      </c>
      <c r="K23" s="34">
        <f>IF(F23="","",IF(OR(I23="Solicitada",I23="Admitido",I23="Examinada"),"Ya solicitada",IF(I23="Descartada","Descartada",IF(F23&lt;$C$5,"Cerrado",IF(F23=$C$5,"¡Último día!",IF(F23-$C$5&lt;=$E$5,"Urgente","En plazo"))))))</f>
        <v/>
      </c>
      <c r="L23" s="19">
        <f>IF(OR(H23="",I23="Descartada"),"",IF(H23&lt;$C$5,"Pasado",H23-$C$5))</f>
        <v/>
      </c>
      <c r="M23" s="16">
        <f>IF(B23="","",Documentación!N23)</f>
        <v/>
      </c>
      <c r="N23" s="35">
        <f>IF(AND(B23&lt;&gt;"",F23&lt;&gt;"",F23&gt;=$C$5,I23&lt;&gt;"Solicitada",I23&lt;&gt;"Admitido",I23&lt;&gt;"Examinada",I23&lt;&gt;"Descartada"),F23+ROW()/100000,"")</f>
        <v/>
      </c>
      <c r="O23" s="35">
        <f>IF(AND(B23&lt;&gt;"",H23&lt;&gt;"",H23&gt;=$C$5,I23&lt;&gt;"Descartada"),H23+ROW()/100000,"")</f>
        <v/>
      </c>
    </row>
    <row r="24">
      <c r="B24" s="29" t="n"/>
      <c r="C24" s="29" t="n"/>
      <c r="D24" s="30" t="n"/>
      <c r="E24" s="31" t="n"/>
      <c r="F24" s="31" t="n"/>
      <c r="G24" s="32" t="n"/>
      <c r="H24" s="31" t="n"/>
      <c r="I24" s="33" t="n"/>
      <c r="J24" s="19">
        <f>IF(F24="","",F24-$C$5)</f>
        <v/>
      </c>
      <c r="K24" s="34">
        <f>IF(F24="","",IF(OR(I24="Solicitada",I24="Admitido",I24="Examinada"),"Ya solicitada",IF(I24="Descartada","Descartada",IF(F24&lt;$C$5,"Cerrado",IF(F24=$C$5,"¡Último día!",IF(F24-$C$5&lt;=$E$5,"Urgente","En plazo"))))))</f>
        <v/>
      </c>
      <c r="L24" s="19">
        <f>IF(OR(H24="",I24="Descartada"),"",IF(H24&lt;$C$5,"Pasado",H24-$C$5))</f>
        <v/>
      </c>
      <c r="M24" s="16">
        <f>IF(B24="","",Documentación!N24)</f>
        <v/>
      </c>
      <c r="N24" s="35">
        <f>IF(AND(B24&lt;&gt;"",F24&lt;&gt;"",F24&gt;=$C$5,I24&lt;&gt;"Solicitada",I24&lt;&gt;"Admitido",I24&lt;&gt;"Examinada",I24&lt;&gt;"Descartada"),F24+ROW()/100000,"")</f>
        <v/>
      </c>
      <c r="O24" s="35">
        <f>IF(AND(B24&lt;&gt;"",H24&lt;&gt;"",H24&gt;=$C$5,I24&lt;&gt;"Descartada"),H24+ROW()/100000,"")</f>
        <v/>
      </c>
    </row>
    <row r="25">
      <c r="B25" s="29" t="n"/>
      <c r="C25" s="29" t="n"/>
      <c r="D25" s="30" t="n"/>
      <c r="E25" s="31" t="n"/>
      <c r="F25" s="31" t="n"/>
      <c r="G25" s="32" t="n"/>
      <c r="H25" s="31" t="n"/>
      <c r="I25" s="33" t="n"/>
      <c r="J25" s="19">
        <f>IF(F25="","",F25-$C$5)</f>
        <v/>
      </c>
      <c r="K25" s="34">
        <f>IF(F25="","",IF(OR(I25="Solicitada",I25="Admitido",I25="Examinada"),"Ya solicitada",IF(I25="Descartada","Descartada",IF(F25&lt;$C$5,"Cerrado",IF(F25=$C$5,"¡Último día!",IF(F25-$C$5&lt;=$E$5,"Urgente","En plazo"))))))</f>
        <v/>
      </c>
      <c r="L25" s="19">
        <f>IF(OR(H25="",I25="Descartada"),"",IF(H25&lt;$C$5,"Pasado",H25-$C$5))</f>
        <v/>
      </c>
      <c r="M25" s="16">
        <f>IF(B25="","",Documentación!N25)</f>
        <v/>
      </c>
      <c r="N25" s="35">
        <f>IF(AND(B25&lt;&gt;"",F25&lt;&gt;"",F25&gt;=$C$5,I25&lt;&gt;"Solicitada",I25&lt;&gt;"Admitido",I25&lt;&gt;"Examinada",I25&lt;&gt;"Descartada"),F25+ROW()/100000,"")</f>
        <v/>
      </c>
      <c r="O25" s="35">
        <f>IF(AND(B25&lt;&gt;"",H25&lt;&gt;"",H25&gt;=$C$5,I25&lt;&gt;"Descartada"),H25+ROW()/100000,"")</f>
        <v/>
      </c>
    </row>
    <row r="26">
      <c r="B26" s="29" t="n"/>
      <c r="C26" s="29" t="n"/>
      <c r="D26" s="30" t="n"/>
      <c r="E26" s="31" t="n"/>
      <c r="F26" s="31" t="n"/>
      <c r="G26" s="32" t="n"/>
      <c r="H26" s="31" t="n"/>
      <c r="I26" s="33" t="n"/>
      <c r="J26" s="19">
        <f>IF(F26="","",F26-$C$5)</f>
        <v/>
      </c>
      <c r="K26" s="34">
        <f>IF(F26="","",IF(OR(I26="Solicitada",I26="Admitido",I26="Examinada"),"Ya solicitada",IF(I26="Descartada","Descartada",IF(F26&lt;$C$5,"Cerrado",IF(F26=$C$5,"¡Último día!",IF(F26-$C$5&lt;=$E$5,"Urgente","En plazo"))))))</f>
        <v/>
      </c>
      <c r="L26" s="19">
        <f>IF(OR(H26="",I26="Descartada"),"",IF(H26&lt;$C$5,"Pasado",H26-$C$5))</f>
        <v/>
      </c>
      <c r="M26" s="16">
        <f>IF(B26="","",Documentación!N26)</f>
        <v/>
      </c>
      <c r="N26" s="35">
        <f>IF(AND(B26&lt;&gt;"",F26&lt;&gt;"",F26&gt;=$C$5,I26&lt;&gt;"Solicitada",I26&lt;&gt;"Admitido",I26&lt;&gt;"Examinada",I26&lt;&gt;"Descartada"),F26+ROW()/100000,"")</f>
        <v/>
      </c>
      <c r="O26" s="35">
        <f>IF(AND(B26&lt;&gt;"",H26&lt;&gt;"",H26&gt;=$C$5,I26&lt;&gt;"Descartada"),H26+ROW()/100000,"")</f>
        <v/>
      </c>
    </row>
    <row r="27">
      <c r="B27" s="29" t="n"/>
      <c r="C27" s="29" t="n"/>
      <c r="D27" s="30" t="n"/>
      <c r="E27" s="31" t="n"/>
      <c r="F27" s="31" t="n"/>
      <c r="G27" s="32" t="n"/>
      <c r="H27" s="31" t="n"/>
      <c r="I27" s="33" t="n"/>
      <c r="J27" s="19">
        <f>IF(F27="","",F27-$C$5)</f>
        <v/>
      </c>
      <c r="K27" s="34">
        <f>IF(F27="","",IF(OR(I27="Solicitada",I27="Admitido",I27="Examinada"),"Ya solicitada",IF(I27="Descartada","Descartada",IF(F27&lt;$C$5,"Cerrado",IF(F27=$C$5,"¡Último día!",IF(F27-$C$5&lt;=$E$5,"Urgente","En plazo"))))))</f>
        <v/>
      </c>
      <c r="L27" s="19">
        <f>IF(OR(H27="",I27="Descartada"),"",IF(H27&lt;$C$5,"Pasado",H27-$C$5))</f>
        <v/>
      </c>
      <c r="M27" s="16">
        <f>IF(B27="","",Documentación!N27)</f>
        <v/>
      </c>
      <c r="N27" s="35">
        <f>IF(AND(B27&lt;&gt;"",F27&lt;&gt;"",F27&gt;=$C$5,I27&lt;&gt;"Solicitada",I27&lt;&gt;"Admitido",I27&lt;&gt;"Examinada",I27&lt;&gt;"Descartada"),F27+ROW()/100000,"")</f>
        <v/>
      </c>
      <c r="O27" s="35">
        <f>IF(AND(B27&lt;&gt;"",H27&lt;&gt;"",H27&gt;=$C$5,I27&lt;&gt;"Descartada"),H27+ROW()/100000,"")</f>
        <v/>
      </c>
    </row>
    <row r="28">
      <c r="B28" s="29" t="n"/>
      <c r="C28" s="29" t="n"/>
      <c r="D28" s="30" t="n"/>
      <c r="E28" s="31" t="n"/>
      <c r="F28" s="31" t="n"/>
      <c r="G28" s="32" t="n"/>
      <c r="H28" s="31" t="n"/>
      <c r="I28" s="33" t="n"/>
      <c r="J28" s="19">
        <f>IF(F28="","",F28-$C$5)</f>
        <v/>
      </c>
      <c r="K28" s="34">
        <f>IF(F28="","",IF(OR(I28="Solicitada",I28="Admitido",I28="Examinada"),"Ya solicitada",IF(I28="Descartada","Descartada",IF(F28&lt;$C$5,"Cerrado",IF(F28=$C$5,"¡Último día!",IF(F28-$C$5&lt;=$E$5,"Urgente","En plazo"))))))</f>
        <v/>
      </c>
      <c r="L28" s="19">
        <f>IF(OR(H28="",I28="Descartada"),"",IF(H28&lt;$C$5,"Pasado",H28-$C$5))</f>
        <v/>
      </c>
      <c r="M28" s="16">
        <f>IF(B28="","",Documentación!N28)</f>
        <v/>
      </c>
      <c r="N28" s="35">
        <f>IF(AND(B28&lt;&gt;"",F28&lt;&gt;"",F28&gt;=$C$5,I28&lt;&gt;"Solicitada",I28&lt;&gt;"Admitido",I28&lt;&gt;"Examinada",I28&lt;&gt;"Descartada"),F28+ROW()/100000,"")</f>
        <v/>
      </c>
      <c r="O28" s="35">
        <f>IF(AND(B28&lt;&gt;"",H28&lt;&gt;"",H28&gt;=$C$5,I28&lt;&gt;"Descartada"),H28+ROW()/100000,"")</f>
        <v/>
      </c>
    </row>
    <row r="29">
      <c r="B29" s="29" t="n"/>
      <c r="C29" s="29" t="n"/>
      <c r="D29" s="30" t="n"/>
      <c r="E29" s="31" t="n"/>
      <c r="F29" s="31" t="n"/>
      <c r="G29" s="32" t="n"/>
      <c r="H29" s="31" t="n"/>
      <c r="I29" s="33" t="n"/>
      <c r="J29" s="19">
        <f>IF(F29="","",F29-$C$5)</f>
        <v/>
      </c>
      <c r="K29" s="34">
        <f>IF(F29="","",IF(OR(I29="Solicitada",I29="Admitido",I29="Examinada"),"Ya solicitada",IF(I29="Descartada","Descartada",IF(F29&lt;$C$5,"Cerrado",IF(F29=$C$5,"¡Último día!",IF(F29-$C$5&lt;=$E$5,"Urgente","En plazo"))))))</f>
        <v/>
      </c>
      <c r="L29" s="19">
        <f>IF(OR(H29="",I29="Descartada"),"",IF(H29&lt;$C$5,"Pasado",H29-$C$5))</f>
        <v/>
      </c>
      <c r="M29" s="16">
        <f>IF(B29="","",Documentación!N29)</f>
        <v/>
      </c>
      <c r="N29" s="35">
        <f>IF(AND(B29&lt;&gt;"",F29&lt;&gt;"",F29&gt;=$C$5,I29&lt;&gt;"Solicitada",I29&lt;&gt;"Admitido",I29&lt;&gt;"Examinada",I29&lt;&gt;"Descartada"),F29+ROW()/100000,"")</f>
        <v/>
      </c>
      <c r="O29" s="35">
        <f>IF(AND(B29&lt;&gt;"",H29&lt;&gt;"",H29&gt;=$C$5,I29&lt;&gt;"Descartada"),H29+ROW()/100000,"")</f>
        <v/>
      </c>
    </row>
    <row r="30">
      <c r="B30" s="29" t="n"/>
      <c r="C30" s="29" t="n"/>
      <c r="D30" s="30" t="n"/>
      <c r="E30" s="31" t="n"/>
      <c r="F30" s="31" t="n"/>
      <c r="G30" s="32" t="n"/>
      <c r="H30" s="31" t="n"/>
      <c r="I30" s="33" t="n"/>
      <c r="J30" s="19">
        <f>IF(F30="","",F30-$C$5)</f>
        <v/>
      </c>
      <c r="K30" s="34">
        <f>IF(F30="","",IF(OR(I30="Solicitada",I30="Admitido",I30="Examinada"),"Ya solicitada",IF(I30="Descartada","Descartada",IF(F30&lt;$C$5,"Cerrado",IF(F30=$C$5,"¡Último día!",IF(F30-$C$5&lt;=$E$5,"Urgente","En plazo"))))))</f>
        <v/>
      </c>
      <c r="L30" s="19">
        <f>IF(OR(H30="",I30="Descartada"),"",IF(H30&lt;$C$5,"Pasado",H30-$C$5))</f>
        <v/>
      </c>
      <c r="M30" s="16">
        <f>IF(B30="","",Documentación!N30)</f>
        <v/>
      </c>
      <c r="N30" s="35">
        <f>IF(AND(B30&lt;&gt;"",F30&lt;&gt;"",F30&gt;=$C$5,I30&lt;&gt;"Solicitada",I30&lt;&gt;"Admitido",I30&lt;&gt;"Examinada",I30&lt;&gt;"Descartada"),F30+ROW()/100000,"")</f>
        <v/>
      </c>
      <c r="O30" s="35">
        <f>IF(AND(B30&lt;&gt;"",H30&lt;&gt;"",H30&gt;=$C$5,I30&lt;&gt;"Descartada"),H30+ROW()/100000,"")</f>
        <v/>
      </c>
    </row>
    <row r="31">
      <c r="B31" s="29" t="n"/>
      <c r="C31" s="29" t="n"/>
      <c r="D31" s="30" t="n"/>
      <c r="E31" s="31" t="n"/>
      <c r="F31" s="31" t="n"/>
      <c r="G31" s="32" t="n"/>
      <c r="H31" s="31" t="n"/>
      <c r="I31" s="33" t="n"/>
      <c r="J31" s="19">
        <f>IF(F31="","",F31-$C$5)</f>
        <v/>
      </c>
      <c r="K31" s="34">
        <f>IF(F31="","",IF(OR(I31="Solicitada",I31="Admitido",I31="Examinada"),"Ya solicitada",IF(I31="Descartada","Descartada",IF(F31&lt;$C$5,"Cerrado",IF(F31=$C$5,"¡Último día!",IF(F31-$C$5&lt;=$E$5,"Urgente","En plazo"))))))</f>
        <v/>
      </c>
      <c r="L31" s="19">
        <f>IF(OR(H31="",I31="Descartada"),"",IF(H31&lt;$C$5,"Pasado",H31-$C$5))</f>
        <v/>
      </c>
      <c r="M31" s="16">
        <f>IF(B31="","",Documentación!N31)</f>
        <v/>
      </c>
      <c r="N31" s="35">
        <f>IF(AND(B31&lt;&gt;"",F31&lt;&gt;"",F31&gt;=$C$5,I31&lt;&gt;"Solicitada",I31&lt;&gt;"Admitido",I31&lt;&gt;"Examinada",I31&lt;&gt;"Descartada"),F31+ROW()/100000,"")</f>
        <v/>
      </c>
      <c r="O31" s="35">
        <f>IF(AND(B31&lt;&gt;"",H31&lt;&gt;"",H31&gt;=$C$5,I31&lt;&gt;"Descartada"),H31+ROW()/100000,"")</f>
        <v/>
      </c>
    </row>
    <row r="32">
      <c r="B32" s="29" t="n"/>
      <c r="C32" s="29" t="n"/>
      <c r="D32" s="30" t="n"/>
      <c r="E32" s="31" t="n"/>
      <c r="F32" s="31" t="n"/>
      <c r="G32" s="32" t="n"/>
      <c r="H32" s="31" t="n"/>
      <c r="I32" s="33" t="n"/>
      <c r="J32" s="19">
        <f>IF(F32="","",F32-$C$5)</f>
        <v/>
      </c>
      <c r="K32" s="34">
        <f>IF(F32="","",IF(OR(I32="Solicitada",I32="Admitido",I32="Examinada"),"Ya solicitada",IF(I32="Descartada","Descartada",IF(F32&lt;$C$5,"Cerrado",IF(F32=$C$5,"¡Último día!",IF(F32-$C$5&lt;=$E$5,"Urgente","En plazo"))))))</f>
        <v/>
      </c>
      <c r="L32" s="19">
        <f>IF(OR(H32="",I32="Descartada"),"",IF(H32&lt;$C$5,"Pasado",H32-$C$5))</f>
        <v/>
      </c>
      <c r="M32" s="16">
        <f>IF(B32="","",Documentación!N32)</f>
        <v/>
      </c>
      <c r="N32" s="35">
        <f>IF(AND(B32&lt;&gt;"",F32&lt;&gt;"",F32&gt;=$C$5,I32&lt;&gt;"Solicitada",I32&lt;&gt;"Admitido",I32&lt;&gt;"Examinada",I32&lt;&gt;"Descartada"),F32+ROW()/100000,"")</f>
        <v/>
      </c>
      <c r="O32" s="35">
        <f>IF(AND(B32&lt;&gt;"",H32&lt;&gt;"",H32&gt;=$C$5,I32&lt;&gt;"Descartada"),H32+ROW()/100000,"")</f>
        <v/>
      </c>
    </row>
    <row r="33">
      <c r="B33" s="29" t="n"/>
      <c r="C33" s="29" t="n"/>
      <c r="D33" s="30" t="n"/>
      <c r="E33" s="31" t="n"/>
      <c r="F33" s="31" t="n"/>
      <c r="G33" s="32" t="n"/>
      <c r="H33" s="31" t="n"/>
      <c r="I33" s="33" t="n"/>
      <c r="J33" s="19">
        <f>IF(F33="","",F33-$C$5)</f>
        <v/>
      </c>
      <c r="K33" s="34">
        <f>IF(F33="","",IF(OR(I33="Solicitada",I33="Admitido",I33="Examinada"),"Ya solicitada",IF(I33="Descartada","Descartada",IF(F33&lt;$C$5,"Cerrado",IF(F33=$C$5,"¡Último día!",IF(F33-$C$5&lt;=$E$5,"Urgente","En plazo"))))))</f>
        <v/>
      </c>
      <c r="L33" s="19">
        <f>IF(OR(H33="",I33="Descartada"),"",IF(H33&lt;$C$5,"Pasado",H33-$C$5))</f>
        <v/>
      </c>
      <c r="M33" s="16">
        <f>IF(B33="","",Documentación!N33)</f>
        <v/>
      </c>
      <c r="N33" s="35">
        <f>IF(AND(B33&lt;&gt;"",F33&lt;&gt;"",F33&gt;=$C$5,I33&lt;&gt;"Solicitada",I33&lt;&gt;"Admitido",I33&lt;&gt;"Examinada",I33&lt;&gt;"Descartada"),F33+ROW()/100000,"")</f>
        <v/>
      </c>
      <c r="O33" s="35">
        <f>IF(AND(B33&lt;&gt;"",H33&lt;&gt;"",H33&gt;=$C$5,I33&lt;&gt;"Descartada"),H33+ROW()/100000,"")</f>
        <v/>
      </c>
    </row>
    <row r="34">
      <c r="B34" s="29" t="n"/>
      <c r="C34" s="29" t="n"/>
      <c r="D34" s="30" t="n"/>
      <c r="E34" s="31" t="n"/>
      <c r="F34" s="31" t="n"/>
      <c r="G34" s="32" t="n"/>
      <c r="H34" s="31" t="n"/>
      <c r="I34" s="33" t="n"/>
      <c r="J34" s="19">
        <f>IF(F34="","",F34-$C$5)</f>
        <v/>
      </c>
      <c r="K34" s="34">
        <f>IF(F34="","",IF(OR(I34="Solicitada",I34="Admitido",I34="Examinada"),"Ya solicitada",IF(I34="Descartada","Descartada",IF(F34&lt;$C$5,"Cerrado",IF(F34=$C$5,"¡Último día!",IF(F34-$C$5&lt;=$E$5,"Urgente","En plazo"))))))</f>
        <v/>
      </c>
      <c r="L34" s="19">
        <f>IF(OR(H34="",I34="Descartada"),"",IF(H34&lt;$C$5,"Pasado",H34-$C$5))</f>
        <v/>
      </c>
      <c r="M34" s="16">
        <f>IF(B34="","",Documentación!N34)</f>
        <v/>
      </c>
      <c r="N34" s="35">
        <f>IF(AND(B34&lt;&gt;"",F34&lt;&gt;"",F34&gt;=$C$5,I34&lt;&gt;"Solicitada",I34&lt;&gt;"Admitido",I34&lt;&gt;"Examinada",I34&lt;&gt;"Descartada"),F34+ROW()/100000,"")</f>
        <v/>
      </c>
      <c r="O34" s="35">
        <f>IF(AND(B34&lt;&gt;"",H34&lt;&gt;"",H34&gt;=$C$5,I34&lt;&gt;"Descartada"),H34+ROW()/100000,"")</f>
        <v/>
      </c>
    </row>
    <row r="35">
      <c r="B35" s="29" t="n"/>
      <c r="C35" s="29" t="n"/>
      <c r="D35" s="30" t="n"/>
      <c r="E35" s="31" t="n"/>
      <c r="F35" s="31" t="n"/>
      <c r="G35" s="32" t="n"/>
      <c r="H35" s="31" t="n"/>
      <c r="I35" s="33" t="n"/>
      <c r="J35" s="19">
        <f>IF(F35="","",F35-$C$5)</f>
        <v/>
      </c>
      <c r="K35" s="34">
        <f>IF(F35="","",IF(OR(I35="Solicitada",I35="Admitido",I35="Examinada"),"Ya solicitada",IF(I35="Descartada","Descartada",IF(F35&lt;$C$5,"Cerrado",IF(F35=$C$5,"¡Último día!",IF(F35-$C$5&lt;=$E$5,"Urgente","En plazo"))))))</f>
        <v/>
      </c>
      <c r="L35" s="19">
        <f>IF(OR(H35="",I35="Descartada"),"",IF(H35&lt;$C$5,"Pasado",H35-$C$5))</f>
        <v/>
      </c>
      <c r="M35" s="16">
        <f>IF(B35="","",Documentación!N35)</f>
        <v/>
      </c>
      <c r="N35" s="35">
        <f>IF(AND(B35&lt;&gt;"",F35&lt;&gt;"",F35&gt;=$C$5,I35&lt;&gt;"Solicitada",I35&lt;&gt;"Admitido",I35&lt;&gt;"Examinada",I35&lt;&gt;"Descartada"),F35+ROW()/100000,"")</f>
        <v/>
      </c>
      <c r="O35" s="35">
        <f>IF(AND(B35&lt;&gt;"",H35&lt;&gt;"",H35&gt;=$C$5,I35&lt;&gt;"Descartada"),H35+ROW()/100000,"")</f>
        <v/>
      </c>
    </row>
    <row r="36">
      <c r="B36" s="29" t="n"/>
      <c r="C36" s="29" t="n"/>
      <c r="D36" s="30" t="n"/>
      <c r="E36" s="31" t="n"/>
      <c r="F36" s="31" t="n"/>
      <c r="G36" s="32" t="n"/>
      <c r="H36" s="31" t="n"/>
      <c r="I36" s="33" t="n"/>
      <c r="J36" s="19">
        <f>IF(F36="","",F36-$C$5)</f>
        <v/>
      </c>
      <c r="K36" s="34">
        <f>IF(F36="","",IF(OR(I36="Solicitada",I36="Admitido",I36="Examinada"),"Ya solicitada",IF(I36="Descartada","Descartada",IF(F36&lt;$C$5,"Cerrado",IF(F36=$C$5,"¡Último día!",IF(F36-$C$5&lt;=$E$5,"Urgente","En plazo"))))))</f>
        <v/>
      </c>
      <c r="L36" s="19">
        <f>IF(OR(H36="",I36="Descartada"),"",IF(H36&lt;$C$5,"Pasado",H36-$C$5))</f>
        <v/>
      </c>
      <c r="M36" s="16">
        <f>IF(B36="","",Documentación!N36)</f>
        <v/>
      </c>
      <c r="N36" s="35">
        <f>IF(AND(B36&lt;&gt;"",F36&lt;&gt;"",F36&gt;=$C$5,I36&lt;&gt;"Solicitada",I36&lt;&gt;"Admitido",I36&lt;&gt;"Examinada",I36&lt;&gt;"Descartada"),F36+ROW()/100000,"")</f>
        <v/>
      </c>
      <c r="O36" s="35">
        <f>IF(AND(B36&lt;&gt;"",H36&lt;&gt;"",H36&gt;=$C$5,I36&lt;&gt;"Descartada"),H36+ROW()/100000,"")</f>
        <v/>
      </c>
    </row>
    <row r="37">
      <c r="B37" s="29" t="n"/>
      <c r="C37" s="29" t="n"/>
      <c r="D37" s="30" t="n"/>
      <c r="E37" s="31" t="n"/>
      <c r="F37" s="31" t="n"/>
      <c r="G37" s="32" t="n"/>
      <c r="H37" s="31" t="n"/>
      <c r="I37" s="33" t="n"/>
      <c r="J37" s="19">
        <f>IF(F37="","",F37-$C$5)</f>
        <v/>
      </c>
      <c r="K37" s="34">
        <f>IF(F37="","",IF(OR(I37="Solicitada",I37="Admitido",I37="Examinada"),"Ya solicitada",IF(I37="Descartada","Descartada",IF(F37&lt;$C$5,"Cerrado",IF(F37=$C$5,"¡Último día!",IF(F37-$C$5&lt;=$E$5,"Urgente","En plazo"))))))</f>
        <v/>
      </c>
      <c r="L37" s="19">
        <f>IF(OR(H37="",I37="Descartada"),"",IF(H37&lt;$C$5,"Pasado",H37-$C$5))</f>
        <v/>
      </c>
      <c r="M37" s="16">
        <f>IF(B37="","",Documentación!N37)</f>
        <v/>
      </c>
      <c r="N37" s="35">
        <f>IF(AND(B37&lt;&gt;"",F37&lt;&gt;"",F37&gt;=$C$5,I37&lt;&gt;"Solicitada",I37&lt;&gt;"Admitido",I37&lt;&gt;"Examinada",I37&lt;&gt;"Descartada"),F37+ROW()/100000,"")</f>
        <v/>
      </c>
      <c r="O37" s="35">
        <f>IF(AND(B37&lt;&gt;"",H37&lt;&gt;"",H37&gt;=$C$5,I37&lt;&gt;"Descartada"),H37+ROW()/100000,"")</f>
        <v/>
      </c>
    </row>
    <row r="38">
      <c r="B38" s="29" t="n"/>
      <c r="C38" s="29" t="n"/>
      <c r="D38" s="30" t="n"/>
      <c r="E38" s="31" t="n"/>
      <c r="F38" s="31" t="n"/>
      <c r="G38" s="32" t="n"/>
      <c r="H38" s="31" t="n"/>
      <c r="I38" s="33" t="n"/>
      <c r="J38" s="19">
        <f>IF(F38="","",F38-$C$5)</f>
        <v/>
      </c>
      <c r="K38" s="34">
        <f>IF(F38="","",IF(OR(I38="Solicitada",I38="Admitido",I38="Examinada"),"Ya solicitada",IF(I38="Descartada","Descartada",IF(F38&lt;$C$5,"Cerrado",IF(F38=$C$5,"¡Último día!",IF(F38-$C$5&lt;=$E$5,"Urgente","En plazo"))))))</f>
        <v/>
      </c>
      <c r="L38" s="19">
        <f>IF(OR(H38="",I38="Descartada"),"",IF(H38&lt;$C$5,"Pasado",H38-$C$5))</f>
        <v/>
      </c>
      <c r="M38" s="16">
        <f>IF(B38="","",Documentación!N38)</f>
        <v/>
      </c>
      <c r="N38" s="35">
        <f>IF(AND(B38&lt;&gt;"",F38&lt;&gt;"",F38&gt;=$C$5,I38&lt;&gt;"Solicitada",I38&lt;&gt;"Admitido",I38&lt;&gt;"Examinada",I38&lt;&gt;"Descartada"),F38+ROW()/100000,"")</f>
        <v/>
      </c>
      <c r="O38" s="35">
        <f>IF(AND(B38&lt;&gt;"",H38&lt;&gt;"",H38&gt;=$C$5,I38&lt;&gt;"Descartada"),H38+ROW()/100000,"")</f>
        <v/>
      </c>
    </row>
    <row r="39">
      <c r="B39" s="29" t="n"/>
      <c r="C39" s="29" t="n"/>
      <c r="D39" s="30" t="n"/>
      <c r="E39" s="31" t="n"/>
      <c r="F39" s="31" t="n"/>
      <c r="G39" s="32" t="n"/>
      <c r="H39" s="31" t="n"/>
      <c r="I39" s="33" t="n"/>
      <c r="J39" s="19">
        <f>IF(F39="","",F39-$C$5)</f>
        <v/>
      </c>
      <c r="K39" s="34">
        <f>IF(F39="","",IF(OR(I39="Solicitada",I39="Admitido",I39="Examinada"),"Ya solicitada",IF(I39="Descartada","Descartada",IF(F39&lt;$C$5,"Cerrado",IF(F39=$C$5,"¡Último día!",IF(F39-$C$5&lt;=$E$5,"Urgente","En plazo"))))))</f>
        <v/>
      </c>
      <c r="L39" s="19">
        <f>IF(OR(H39="",I39="Descartada"),"",IF(H39&lt;$C$5,"Pasado",H39-$C$5))</f>
        <v/>
      </c>
      <c r="M39" s="16">
        <f>IF(B39="","",Documentación!N39)</f>
        <v/>
      </c>
      <c r="N39" s="35">
        <f>IF(AND(B39&lt;&gt;"",F39&lt;&gt;"",F39&gt;=$C$5,I39&lt;&gt;"Solicitada",I39&lt;&gt;"Admitido",I39&lt;&gt;"Examinada",I39&lt;&gt;"Descartada"),F39+ROW()/100000,"")</f>
        <v/>
      </c>
      <c r="O39" s="35">
        <f>IF(AND(B39&lt;&gt;"",H39&lt;&gt;"",H39&gt;=$C$5,I39&lt;&gt;"Descartada"),H39+ROW()/100000,"")</f>
        <v/>
      </c>
    </row>
    <row r="40">
      <c r="B40" s="29" t="n"/>
      <c r="C40" s="29" t="n"/>
      <c r="D40" s="30" t="n"/>
      <c r="E40" s="31" t="n"/>
      <c r="F40" s="31" t="n"/>
      <c r="G40" s="32" t="n"/>
      <c r="H40" s="31" t="n"/>
      <c r="I40" s="33" t="n"/>
      <c r="J40" s="19">
        <f>IF(F40="","",F40-$C$5)</f>
        <v/>
      </c>
      <c r="K40" s="34">
        <f>IF(F40="","",IF(OR(I40="Solicitada",I40="Admitido",I40="Examinada"),"Ya solicitada",IF(I40="Descartada","Descartada",IF(F40&lt;$C$5,"Cerrado",IF(F40=$C$5,"¡Último día!",IF(F40-$C$5&lt;=$E$5,"Urgente","En plazo"))))))</f>
        <v/>
      </c>
      <c r="L40" s="19">
        <f>IF(OR(H40="",I40="Descartada"),"",IF(H40&lt;$C$5,"Pasado",H40-$C$5))</f>
        <v/>
      </c>
      <c r="M40" s="16">
        <f>IF(B40="","",Documentación!N40)</f>
        <v/>
      </c>
      <c r="N40" s="35">
        <f>IF(AND(B40&lt;&gt;"",F40&lt;&gt;"",F40&gt;=$C$5,I40&lt;&gt;"Solicitada",I40&lt;&gt;"Admitido",I40&lt;&gt;"Examinada",I40&lt;&gt;"Descartada"),F40+ROW()/100000,"")</f>
        <v/>
      </c>
      <c r="O40" s="35">
        <f>IF(AND(B40&lt;&gt;"",H40&lt;&gt;"",H40&gt;=$C$5,I40&lt;&gt;"Descartada"),H40+ROW()/100000,"")</f>
        <v/>
      </c>
    </row>
    <row r="41">
      <c r="B41" s="29" t="n"/>
      <c r="C41" s="29" t="n"/>
      <c r="D41" s="30" t="n"/>
      <c r="E41" s="31" t="n"/>
      <c r="F41" s="31" t="n"/>
      <c r="G41" s="32" t="n"/>
      <c r="H41" s="31" t="n"/>
      <c r="I41" s="33" t="n"/>
      <c r="J41" s="19">
        <f>IF(F41="","",F41-$C$5)</f>
        <v/>
      </c>
      <c r="K41" s="34">
        <f>IF(F41="","",IF(OR(I41="Solicitada",I41="Admitido",I41="Examinada"),"Ya solicitada",IF(I41="Descartada","Descartada",IF(F41&lt;$C$5,"Cerrado",IF(F41=$C$5,"¡Último día!",IF(F41-$C$5&lt;=$E$5,"Urgente","En plazo"))))))</f>
        <v/>
      </c>
      <c r="L41" s="19">
        <f>IF(OR(H41="",I41="Descartada"),"",IF(H41&lt;$C$5,"Pasado",H41-$C$5))</f>
        <v/>
      </c>
      <c r="M41" s="16">
        <f>IF(B41="","",Documentación!N41)</f>
        <v/>
      </c>
      <c r="N41" s="35">
        <f>IF(AND(B41&lt;&gt;"",F41&lt;&gt;"",F41&gt;=$C$5,I41&lt;&gt;"Solicitada",I41&lt;&gt;"Admitido",I41&lt;&gt;"Examinada",I41&lt;&gt;"Descartada"),F41+ROW()/100000,"")</f>
        <v/>
      </c>
      <c r="O41" s="35">
        <f>IF(AND(B41&lt;&gt;"",H41&lt;&gt;"",H41&gt;=$C$5,I41&lt;&gt;"Descartada"),H41+ROW()/100000,"")</f>
        <v/>
      </c>
    </row>
    <row r="42">
      <c r="B42" s="29" t="n"/>
      <c r="C42" s="29" t="n"/>
      <c r="D42" s="30" t="n"/>
      <c r="E42" s="31" t="n"/>
      <c r="F42" s="31" t="n"/>
      <c r="G42" s="32" t="n"/>
      <c r="H42" s="31" t="n"/>
      <c r="I42" s="33" t="n"/>
      <c r="J42" s="19">
        <f>IF(F42="","",F42-$C$5)</f>
        <v/>
      </c>
      <c r="K42" s="34">
        <f>IF(F42="","",IF(OR(I42="Solicitada",I42="Admitido",I42="Examinada"),"Ya solicitada",IF(I42="Descartada","Descartada",IF(F42&lt;$C$5,"Cerrado",IF(F42=$C$5,"¡Último día!",IF(F42-$C$5&lt;=$E$5,"Urgente","En plazo"))))))</f>
        <v/>
      </c>
      <c r="L42" s="19">
        <f>IF(OR(H42="",I42="Descartada"),"",IF(H42&lt;$C$5,"Pasado",H42-$C$5))</f>
        <v/>
      </c>
      <c r="M42" s="16">
        <f>IF(B42="","",Documentación!N42)</f>
        <v/>
      </c>
      <c r="N42" s="35">
        <f>IF(AND(B42&lt;&gt;"",F42&lt;&gt;"",F42&gt;=$C$5,I42&lt;&gt;"Solicitada",I42&lt;&gt;"Admitido",I42&lt;&gt;"Examinada",I42&lt;&gt;"Descartada"),F42+ROW()/100000,"")</f>
        <v/>
      </c>
      <c r="O42" s="35">
        <f>IF(AND(B42&lt;&gt;"",H42&lt;&gt;"",H42&gt;=$C$5,I42&lt;&gt;"Descartada"),H42+ROW()/100000,"")</f>
        <v/>
      </c>
    </row>
    <row r="43">
      <c r="B43" s="29" t="n"/>
      <c r="C43" s="29" t="n"/>
      <c r="D43" s="30" t="n"/>
      <c r="E43" s="31" t="n"/>
      <c r="F43" s="31" t="n"/>
      <c r="G43" s="32" t="n"/>
      <c r="H43" s="31" t="n"/>
      <c r="I43" s="33" t="n"/>
      <c r="J43" s="19">
        <f>IF(F43="","",F43-$C$5)</f>
        <v/>
      </c>
      <c r="K43" s="34">
        <f>IF(F43="","",IF(OR(I43="Solicitada",I43="Admitido",I43="Examinada"),"Ya solicitada",IF(I43="Descartada","Descartada",IF(F43&lt;$C$5,"Cerrado",IF(F43=$C$5,"¡Último día!",IF(F43-$C$5&lt;=$E$5,"Urgente","En plazo"))))))</f>
        <v/>
      </c>
      <c r="L43" s="19">
        <f>IF(OR(H43="",I43="Descartada"),"",IF(H43&lt;$C$5,"Pasado",H43-$C$5))</f>
        <v/>
      </c>
      <c r="M43" s="16">
        <f>IF(B43="","",Documentación!N43)</f>
        <v/>
      </c>
      <c r="N43" s="35">
        <f>IF(AND(B43&lt;&gt;"",F43&lt;&gt;"",F43&gt;=$C$5,I43&lt;&gt;"Solicitada",I43&lt;&gt;"Admitido",I43&lt;&gt;"Examinada",I43&lt;&gt;"Descartada"),F43+ROW()/100000,"")</f>
        <v/>
      </c>
      <c r="O43" s="35">
        <f>IF(AND(B43&lt;&gt;"",H43&lt;&gt;"",H43&gt;=$C$5,I43&lt;&gt;"Descartada"),H43+ROW()/100000,"")</f>
        <v/>
      </c>
    </row>
    <row r="44">
      <c r="B44" s="29" t="n"/>
      <c r="C44" s="29" t="n"/>
      <c r="D44" s="30" t="n"/>
      <c r="E44" s="31" t="n"/>
      <c r="F44" s="31" t="n"/>
      <c r="G44" s="32" t="n"/>
      <c r="H44" s="31" t="n"/>
      <c r="I44" s="33" t="n"/>
      <c r="J44" s="19">
        <f>IF(F44="","",F44-$C$5)</f>
        <v/>
      </c>
      <c r="K44" s="34">
        <f>IF(F44="","",IF(OR(I44="Solicitada",I44="Admitido",I44="Examinada"),"Ya solicitada",IF(I44="Descartada","Descartada",IF(F44&lt;$C$5,"Cerrado",IF(F44=$C$5,"¡Último día!",IF(F44-$C$5&lt;=$E$5,"Urgente","En plazo"))))))</f>
        <v/>
      </c>
      <c r="L44" s="19">
        <f>IF(OR(H44="",I44="Descartada"),"",IF(H44&lt;$C$5,"Pasado",H44-$C$5))</f>
        <v/>
      </c>
      <c r="M44" s="16">
        <f>IF(B44="","",Documentación!N44)</f>
        <v/>
      </c>
      <c r="N44" s="35">
        <f>IF(AND(B44&lt;&gt;"",F44&lt;&gt;"",F44&gt;=$C$5,I44&lt;&gt;"Solicitada",I44&lt;&gt;"Admitido",I44&lt;&gt;"Examinada",I44&lt;&gt;"Descartada"),F44+ROW()/100000,"")</f>
        <v/>
      </c>
      <c r="O44" s="35">
        <f>IF(AND(B44&lt;&gt;"",H44&lt;&gt;"",H44&gt;=$C$5,I44&lt;&gt;"Descartada"),H44+ROW()/100000,"")</f>
        <v/>
      </c>
    </row>
    <row r="45">
      <c r="B45" s="29" t="n"/>
      <c r="C45" s="29" t="n"/>
      <c r="D45" s="30" t="n"/>
      <c r="E45" s="31" t="n"/>
      <c r="F45" s="31" t="n"/>
      <c r="G45" s="32" t="n"/>
      <c r="H45" s="31" t="n"/>
      <c r="I45" s="33" t="n"/>
      <c r="J45" s="19">
        <f>IF(F45="","",F45-$C$5)</f>
        <v/>
      </c>
      <c r="K45" s="34">
        <f>IF(F45="","",IF(OR(I45="Solicitada",I45="Admitido",I45="Examinada"),"Ya solicitada",IF(I45="Descartada","Descartada",IF(F45&lt;$C$5,"Cerrado",IF(F45=$C$5,"¡Último día!",IF(F45-$C$5&lt;=$E$5,"Urgente","En plazo"))))))</f>
        <v/>
      </c>
      <c r="L45" s="19">
        <f>IF(OR(H45="",I45="Descartada"),"",IF(H45&lt;$C$5,"Pasado",H45-$C$5))</f>
        <v/>
      </c>
      <c r="M45" s="16">
        <f>IF(B45="","",Documentación!N45)</f>
        <v/>
      </c>
      <c r="N45" s="35">
        <f>IF(AND(B45&lt;&gt;"",F45&lt;&gt;"",F45&gt;=$C$5,I45&lt;&gt;"Solicitada",I45&lt;&gt;"Admitido",I45&lt;&gt;"Examinada",I45&lt;&gt;"Descartada"),F45+ROW()/100000,"")</f>
        <v/>
      </c>
      <c r="O45" s="35">
        <f>IF(AND(B45&lt;&gt;"",H45&lt;&gt;"",H45&gt;=$C$5,I45&lt;&gt;"Descartada"),H45+ROW()/100000,"")</f>
        <v/>
      </c>
    </row>
    <row r="46">
      <c r="B46" s="29" t="n"/>
      <c r="C46" s="29" t="n"/>
      <c r="D46" s="30" t="n"/>
      <c r="E46" s="31" t="n"/>
      <c r="F46" s="31" t="n"/>
      <c r="G46" s="32" t="n"/>
      <c r="H46" s="31" t="n"/>
      <c r="I46" s="33" t="n"/>
      <c r="J46" s="19">
        <f>IF(F46="","",F46-$C$5)</f>
        <v/>
      </c>
      <c r="K46" s="34">
        <f>IF(F46="","",IF(OR(I46="Solicitada",I46="Admitido",I46="Examinada"),"Ya solicitada",IF(I46="Descartada","Descartada",IF(F46&lt;$C$5,"Cerrado",IF(F46=$C$5,"¡Último día!",IF(F46-$C$5&lt;=$E$5,"Urgente","En plazo"))))))</f>
        <v/>
      </c>
      <c r="L46" s="19">
        <f>IF(OR(H46="",I46="Descartada"),"",IF(H46&lt;$C$5,"Pasado",H46-$C$5))</f>
        <v/>
      </c>
      <c r="M46" s="16">
        <f>IF(B46="","",Documentación!N46)</f>
        <v/>
      </c>
      <c r="N46" s="35">
        <f>IF(AND(B46&lt;&gt;"",F46&lt;&gt;"",F46&gt;=$C$5,I46&lt;&gt;"Solicitada",I46&lt;&gt;"Admitido",I46&lt;&gt;"Examinada",I46&lt;&gt;"Descartada"),F46+ROW()/100000,"")</f>
        <v/>
      </c>
      <c r="O46" s="35">
        <f>IF(AND(B46&lt;&gt;"",H46&lt;&gt;"",H46&gt;=$C$5,I46&lt;&gt;"Descartada"),H46+ROW()/100000,"")</f>
        <v/>
      </c>
    </row>
    <row r="47">
      <c r="B47" s="29" t="n"/>
      <c r="C47" s="29" t="n"/>
      <c r="D47" s="30" t="n"/>
      <c r="E47" s="31" t="n"/>
      <c r="F47" s="31" t="n"/>
      <c r="G47" s="32" t="n"/>
      <c r="H47" s="31" t="n"/>
      <c r="I47" s="33" t="n"/>
      <c r="J47" s="19">
        <f>IF(F47="","",F47-$C$5)</f>
        <v/>
      </c>
      <c r="K47" s="34">
        <f>IF(F47="","",IF(OR(I47="Solicitada",I47="Admitido",I47="Examinada"),"Ya solicitada",IF(I47="Descartada","Descartada",IF(F47&lt;$C$5,"Cerrado",IF(F47=$C$5,"¡Último día!",IF(F47-$C$5&lt;=$E$5,"Urgente","En plazo"))))))</f>
        <v/>
      </c>
      <c r="L47" s="19">
        <f>IF(OR(H47="",I47="Descartada"),"",IF(H47&lt;$C$5,"Pasado",H47-$C$5))</f>
        <v/>
      </c>
      <c r="M47" s="16">
        <f>IF(B47="","",Documentación!N47)</f>
        <v/>
      </c>
      <c r="N47" s="35">
        <f>IF(AND(B47&lt;&gt;"",F47&lt;&gt;"",F47&gt;=$C$5,I47&lt;&gt;"Solicitada",I47&lt;&gt;"Admitido",I47&lt;&gt;"Examinada",I47&lt;&gt;"Descartada"),F47+ROW()/100000,"")</f>
        <v/>
      </c>
      <c r="O47" s="35">
        <f>IF(AND(B47&lt;&gt;"",H47&lt;&gt;"",H47&gt;=$C$5,I47&lt;&gt;"Descartada"),H47+ROW()/100000,"")</f>
        <v/>
      </c>
    </row>
    <row r="48">
      <c r="B48" s="21" t="inlineStr">
        <is>
          <t>Total</t>
        </is>
      </c>
      <c r="C48" s="21">
        <f>COUNTA(B8:B47)&amp;" convocatorias"</f>
        <v/>
      </c>
      <c r="D48" s="23">
        <f>SUM(D8:D47)</f>
        <v/>
      </c>
      <c r="E48" s="21" t="inlineStr"/>
      <c r="F48" s="21" t="inlineStr"/>
      <c r="G48" s="24">
        <f>SUM(G8:G47)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M3"/>
    <mergeCell ref="B2:M2"/>
  </mergeCells>
  <conditionalFormatting sqref="B8:M47">
    <cfRule type="expression" priority="1" dxfId="0">
      <formula>$K8="¡Último día!"</formula>
    </cfRule>
    <cfRule type="expression" priority="2" dxfId="1">
      <formula>$K8="Urgente"</formula>
    </cfRule>
    <cfRule type="expression" priority="3" dxfId="2">
      <formula>$K8="Ya solicitada"</formula>
    </cfRule>
    <cfRule type="expression" priority="4" dxfId="3">
      <formula>OR($K8="Cerrado",$K8="Descartada")</formula>
    </cfRule>
  </conditionalFormatting>
  <conditionalFormatting sqref="M8:M47">
    <cfRule type="dataBar" priority="5">
      <dataBar>
        <cfvo type="num" val="0"/>
        <cfvo type="max"/>
        <color rgb="0010B981"/>
      </dataBar>
    </cfRule>
  </conditionalFormatting>
  <dataValidations count="3">
    <dataValidation sqref="I8:I47" showDropDown="0" showInputMessage="0" showErrorMessage="0" allowBlank="1" type="list">
      <formula1>=Listas!$A$2:$A$7</formula1>
    </dataValidation>
    <dataValidation sqref="D8:D47" showDropDown="0" showInputMessage="0" showErrorMessage="1" allowBlank="1" errorTitle="Plazas" error="Escribe un número entero de plazas (0 o más)." type="whole" operator="greaterThanOrEqual">
      <formula1>0</formula1>
    </dataValidation>
    <dataValidation sqref="E8:F47 H8:H47" showDropDown="0" showInputMessage="0" showErrorMessage="1" allowBlank="1" errorTitle="Fecha" error="Escribe una fecha válida, por ejemplo 25/11/2026." type="date" operator="greaterThan">
      <formula1>36526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N47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2" customWidth="1" min="2" max="2"/>
    <col width="28" customWidth="1" min="3" max="3"/>
    <col width="12" customWidth="1" min="4" max="4"/>
    <col width="12" customWidth="1" min="5" max="5"/>
    <col width="12" customWidth="1" min="6" max="6"/>
    <col width="12" customWidth="1" min="7" max="7"/>
    <col width="13" customWidth="1" min="8" max="8"/>
    <col width="11" customWidth="1" min="9" max="9"/>
    <col width="13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2" ht="34" customHeight="1">
      <c r="B2" s="1" t="inlineStr">
        <is>
          <t>Checklist de documentación por convocatoria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B3" s="3" t="inlineStr">
        <is>
          <t>Marca Sí, No o N/A en cada documento. Las cabeceras D7:K7 se pueden renombrar.</t>
        </is>
      </c>
    </row>
    <row r="7" ht="44" customHeight="1">
      <c r="B7" s="12" t="inlineStr">
        <is>
          <t>Organismo</t>
        </is>
      </c>
      <c r="C7" s="12" t="inlineStr">
        <is>
          <t>Cuerpo / escala</t>
        </is>
      </c>
      <c r="D7" s="36" t="inlineStr">
        <is>
          <t>DNI vigente</t>
        </is>
      </c>
      <c r="E7" s="36" t="inlineStr">
        <is>
          <t>Título exigido</t>
        </is>
      </c>
      <c r="F7" s="36" t="inlineStr">
        <is>
          <t>Instancia / solicitud</t>
        </is>
      </c>
      <c r="G7" s="36" t="inlineStr">
        <is>
          <t>Justificante de tasa</t>
        </is>
      </c>
      <c r="H7" s="36" t="inlineStr">
        <is>
          <t>Certificados de méritos</t>
        </is>
      </c>
      <c r="I7" s="36" t="inlineStr">
        <is>
          <t>Fotografía</t>
        </is>
      </c>
      <c r="J7" s="36" t="inlineStr">
        <is>
          <t>Declaración responsable</t>
        </is>
      </c>
      <c r="K7" s="36" t="inlineStr">
        <is>
          <t>Otros</t>
        </is>
      </c>
      <c r="L7" s="12" t="inlineStr">
        <is>
          <t>Aportados (Sí)</t>
        </is>
      </c>
      <c r="M7" s="12" t="inlineStr">
        <is>
          <t>Pendientes (No)</t>
        </is>
      </c>
      <c r="N7" s="12" t="inlineStr">
        <is>
          <t>% listo</t>
        </is>
      </c>
    </row>
    <row r="8">
      <c r="B8" s="13">
        <f>IF(Convocatorias!B8="","",Convocatorias!B8)</f>
        <v/>
      </c>
      <c r="C8" s="13">
        <f>IF(Convocatorias!C8="","",Convocatorias!C8)</f>
        <v/>
      </c>
      <c r="D8" s="33" t="inlineStr">
        <is>
          <t>Sí</t>
        </is>
      </c>
      <c r="E8" s="33" t="inlineStr">
        <is>
          <t>Sí</t>
        </is>
      </c>
      <c r="F8" s="33" t="inlineStr">
        <is>
          <t>Sí</t>
        </is>
      </c>
      <c r="G8" s="33" t="inlineStr">
        <is>
          <t>Sí</t>
        </is>
      </c>
      <c r="H8" s="33" t="inlineStr">
        <is>
          <t>N/A</t>
        </is>
      </c>
      <c r="I8" s="33" t="inlineStr">
        <is>
          <t>N/A</t>
        </is>
      </c>
      <c r="J8" s="33" t="inlineStr">
        <is>
          <t>Sí</t>
        </is>
      </c>
      <c r="K8" s="33" t="inlineStr">
        <is>
          <t>N/A</t>
        </is>
      </c>
      <c r="L8" s="19">
        <f>IF(B8="","",COUNTIF(D8:K8,"Sí"))</f>
        <v/>
      </c>
      <c r="M8" s="19">
        <f>IF(B8="","",COUNTIF(D8:K8,"No"))</f>
        <v/>
      </c>
      <c r="N8" s="10">
        <f>IF(B8="","",IF(L8+M8=0,"",L8/(L8+M8)))</f>
        <v/>
      </c>
    </row>
    <row r="9">
      <c r="B9" s="13">
        <f>IF(Convocatorias!B9="","",Convocatorias!B9)</f>
        <v/>
      </c>
      <c r="C9" s="13">
        <f>IF(Convocatorias!C9="","",Convocatorias!C9)</f>
        <v/>
      </c>
      <c r="D9" s="33" t="inlineStr">
        <is>
          <t>Sí</t>
        </is>
      </c>
      <c r="E9" s="33" t="inlineStr">
        <is>
          <t>Sí</t>
        </is>
      </c>
      <c r="F9" s="33" t="inlineStr">
        <is>
          <t>No</t>
        </is>
      </c>
      <c r="G9" s="33" t="inlineStr">
        <is>
          <t>No</t>
        </is>
      </c>
      <c r="H9" s="33" t="inlineStr">
        <is>
          <t>Sí</t>
        </is>
      </c>
      <c r="I9" s="33" t="inlineStr">
        <is>
          <t>N/A</t>
        </is>
      </c>
      <c r="J9" s="33" t="inlineStr">
        <is>
          <t>No</t>
        </is>
      </c>
      <c r="K9" s="33" t="inlineStr">
        <is>
          <t>N/A</t>
        </is>
      </c>
      <c r="L9" s="19">
        <f>IF(B9="","",COUNTIF(D9:K9,"Sí"))</f>
        <v/>
      </c>
      <c r="M9" s="19">
        <f>IF(B9="","",COUNTIF(D9:K9,"No"))</f>
        <v/>
      </c>
      <c r="N9" s="10">
        <f>IF(B9="","",IF(L9+M9=0,"",L9/(L9+M9)))</f>
        <v/>
      </c>
    </row>
    <row r="10">
      <c r="B10" s="13">
        <f>IF(Convocatorias!B10="","",Convocatorias!B10)</f>
        <v/>
      </c>
      <c r="C10" s="13">
        <f>IF(Convocatorias!C10="","",Convocatorias!C10)</f>
        <v/>
      </c>
      <c r="D10" s="33" t="inlineStr">
        <is>
          <t>Sí</t>
        </is>
      </c>
      <c r="E10" s="33" t="inlineStr">
        <is>
          <t>Sí</t>
        </is>
      </c>
      <c r="F10" s="33" t="inlineStr">
        <is>
          <t>Sí</t>
        </is>
      </c>
      <c r="G10" s="33" t="inlineStr">
        <is>
          <t>No</t>
        </is>
      </c>
      <c r="H10" s="33" t="inlineStr">
        <is>
          <t>N/A</t>
        </is>
      </c>
      <c r="I10" s="33" t="inlineStr">
        <is>
          <t>Sí</t>
        </is>
      </c>
      <c r="J10" s="33" t="inlineStr">
        <is>
          <t>No</t>
        </is>
      </c>
      <c r="K10" s="33" t="inlineStr">
        <is>
          <t>N/A</t>
        </is>
      </c>
      <c r="L10" s="19">
        <f>IF(B10="","",COUNTIF(D10:K10,"Sí"))</f>
        <v/>
      </c>
      <c r="M10" s="19">
        <f>IF(B10="","",COUNTIF(D10:K10,"No"))</f>
        <v/>
      </c>
      <c r="N10" s="10">
        <f>IF(B10="","",IF(L10+M10=0,"",L10/(L10+M10)))</f>
        <v/>
      </c>
    </row>
    <row r="11">
      <c r="B11" s="13">
        <f>IF(Convocatorias!B11="","",Convocatorias!B11)</f>
        <v/>
      </c>
      <c r="C11" s="13">
        <f>IF(Convocatorias!C11="","",Convocatorias!C11)</f>
        <v/>
      </c>
      <c r="D11" s="33" t="inlineStr">
        <is>
          <t>Sí</t>
        </is>
      </c>
      <c r="E11" s="33" t="inlineStr">
        <is>
          <t>Sí</t>
        </is>
      </c>
      <c r="F11" s="33" t="inlineStr">
        <is>
          <t>No</t>
        </is>
      </c>
      <c r="G11" s="33" t="inlineStr">
        <is>
          <t>No</t>
        </is>
      </c>
      <c r="H11" s="33" t="inlineStr">
        <is>
          <t>N/A</t>
        </is>
      </c>
      <c r="I11" s="33" t="inlineStr">
        <is>
          <t>N/A</t>
        </is>
      </c>
      <c r="J11" s="33" t="inlineStr">
        <is>
          <t>No</t>
        </is>
      </c>
      <c r="K11" s="33" t="inlineStr">
        <is>
          <t>N/A</t>
        </is>
      </c>
      <c r="L11" s="19">
        <f>IF(B11="","",COUNTIF(D11:K11,"Sí"))</f>
        <v/>
      </c>
      <c r="M11" s="19">
        <f>IF(B11="","",COUNTIF(D11:K11,"No"))</f>
        <v/>
      </c>
      <c r="N11" s="10">
        <f>IF(B11="","",IF(L11+M11=0,"",L11/(L11+M11)))</f>
        <v/>
      </c>
    </row>
    <row r="12">
      <c r="B12" s="13">
        <f>IF(Convocatorias!B12="","",Convocatorias!B12)</f>
        <v/>
      </c>
      <c r="C12" s="13">
        <f>IF(Convocatorias!C12="","",Convocatorias!C12)</f>
        <v/>
      </c>
      <c r="D12" s="33" t="inlineStr">
        <is>
          <t>Sí</t>
        </is>
      </c>
      <c r="E12" s="33" t="inlineStr">
        <is>
          <t>No</t>
        </is>
      </c>
      <c r="F12" s="33" t="inlineStr">
        <is>
          <t>No</t>
        </is>
      </c>
      <c r="G12" s="33" t="inlineStr">
        <is>
          <t>N/A</t>
        </is>
      </c>
      <c r="H12" s="33" t="inlineStr">
        <is>
          <t>No</t>
        </is>
      </c>
      <c r="I12" s="33" t="inlineStr">
        <is>
          <t>No</t>
        </is>
      </c>
      <c r="J12" s="33" t="inlineStr">
        <is>
          <t>No</t>
        </is>
      </c>
      <c r="K12" s="33" t="inlineStr">
        <is>
          <t>N/A</t>
        </is>
      </c>
      <c r="L12" s="19">
        <f>IF(B12="","",COUNTIF(D12:K12,"Sí"))</f>
        <v/>
      </c>
      <c r="M12" s="19">
        <f>IF(B12="","",COUNTIF(D12:K12,"No"))</f>
        <v/>
      </c>
      <c r="N12" s="10">
        <f>IF(B12="","",IF(L12+M12=0,"",L12/(L12+M12)))</f>
        <v/>
      </c>
    </row>
    <row r="13">
      <c r="B13" s="13">
        <f>IF(Convocatorias!B13="","",Convocatorias!B13)</f>
        <v/>
      </c>
      <c r="C13" s="13">
        <f>IF(Convocatorias!C13="","",Convocatorias!C13)</f>
        <v/>
      </c>
      <c r="D13" s="33" t="inlineStr">
        <is>
          <t>Sí</t>
        </is>
      </c>
      <c r="E13" s="33" t="inlineStr">
        <is>
          <t>Sí</t>
        </is>
      </c>
      <c r="F13" s="33" t="inlineStr">
        <is>
          <t>Sí</t>
        </is>
      </c>
      <c r="G13" s="33" t="inlineStr">
        <is>
          <t>Sí</t>
        </is>
      </c>
      <c r="H13" s="33" t="inlineStr">
        <is>
          <t>N/A</t>
        </is>
      </c>
      <c r="I13" s="33" t="inlineStr">
        <is>
          <t>Sí</t>
        </is>
      </c>
      <c r="J13" s="33" t="inlineStr">
        <is>
          <t>Sí</t>
        </is>
      </c>
      <c r="K13" s="33" t="inlineStr">
        <is>
          <t>Sí</t>
        </is>
      </c>
      <c r="L13" s="19">
        <f>IF(B13="","",COUNTIF(D13:K13,"Sí"))</f>
        <v/>
      </c>
      <c r="M13" s="19">
        <f>IF(B13="","",COUNTIF(D13:K13,"No"))</f>
        <v/>
      </c>
      <c r="N13" s="10">
        <f>IF(B13="","",IF(L13+M13=0,"",L13/(L13+M13)))</f>
        <v/>
      </c>
    </row>
    <row r="14">
      <c r="B14" s="13">
        <f>IF(Convocatorias!B14="","",Convocatorias!B14)</f>
        <v/>
      </c>
      <c r="C14" s="13">
        <f>IF(Convocatorias!C14="","",Convocatorias!C14)</f>
        <v/>
      </c>
      <c r="D14" s="33" t="inlineStr">
        <is>
          <t>Sí</t>
        </is>
      </c>
      <c r="E14" s="33" t="inlineStr">
        <is>
          <t>Sí</t>
        </is>
      </c>
      <c r="F14" s="33" t="inlineStr">
        <is>
          <t>Sí</t>
        </is>
      </c>
      <c r="G14" s="33" t="inlineStr">
        <is>
          <t>Sí</t>
        </is>
      </c>
      <c r="H14" s="33" t="inlineStr">
        <is>
          <t>N/A</t>
        </is>
      </c>
      <c r="I14" s="33" t="inlineStr">
        <is>
          <t>Sí</t>
        </is>
      </c>
      <c r="J14" s="33" t="inlineStr">
        <is>
          <t>Sí</t>
        </is>
      </c>
      <c r="K14" s="33" t="inlineStr">
        <is>
          <t>N/A</t>
        </is>
      </c>
      <c r="L14" s="19">
        <f>IF(B14="","",COUNTIF(D14:K14,"Sí"))</f>
        <v/>
      </c>
      <c r="M14" s="19">
        <f>IF(B14="","",COUNTIF(D14:K14,"No"))</f>
        <v/>
      </c>
      <c r="N14" s="10">
        <f>IF(B14="","",IF(L14+M14=0,"",L14/(L14+M14)))</f>
        <v/>
      </c>
    </row>
    <row r="15">
      <c r="B15" s="13">
        <f>IF(Convocatorias!B15="","",Convocatorias!B15)</f>
        <v/>
      </c>
      <c r="C15" s="13">
        <f>IF(Convocatorias!C15="","",Convocatorias!C15)</f>
        <v/>
      </c>
      <c r="D15" s="33" t="inlineStr">
        <is>
          <t>Sí</t>
        </is>
      </c>
      <c r="E15" s="33" t="inlineStr">
        <is>
          <t>Sí</t>
        </is>
      </c>
      <c r="F15" s="33" t="inlineStr">
        <is>
          <t>Sí</t>
        </is>
      </c>
      <c r="G15" s="33" t="inlineStr">
        <is>
          <t>No</t>
        </is>
      </c>
      <c r="H15" s="33" t="inlineStr">
        <is>
          <t>N/A</t>
        </is>
      </c>
      <c r="I15" s="33" t="inlineStr">
        <is>
          <t>N/A</t>
        </is>
      </c>
      <c r="J15" s="33" t="inlineStr">
        <is>
          <t>No</t>
        </is>
      </c>
      <c r="K15" s="33" t="inlineStr">
        <is>
          <t>N/A</t>
        </is>
      </c>
      <c r="L15" s="19">
        <f>IF(B15="","",COUNTIF(D15:K15,"Sí"))</f>
        <v/>
      </c>
      <c r="M15" s="19">
        <f>IF(B15="","",COUNTIF(D15:K15,"No"))</f>
        <v/>
      </c>
      <c r="N15" s="10">
        <f>IF(B15="","",IF(L15+M15=0,"",L15/(L15+M15)))</f>
        <v/>
      </c>
    </row>
    <row r="16">
      <c r="B16" s="13">
        <f>IF(Convocatorias!B16="","",Convocatorias!B16)</f>
        <v/>
      </c>
      <c r="C16" s="13">
        <f>IF(Convocatorias!C16="","",Convocatorias!C16)</f>
        <v/>
      </c>
      <c r="D16" s="33" t="inlineStr">
        <is>
          <t>Sí</t>
        </is>
      </c>
      <c r="E16" s="33" t="inlineStr">
        <is>
          <t>No</t>
        </is>
      </c>
      <c r="F16" s="33" t="inlineStr">
        <is>
          <t>No</t>
        </is>
      </c>
      <c r="G16" s="33" t="inlineStr">
        <is>
          <t>No</t>
        </is>
      </c>
      <c r="H16" s="33" t="inlineStr">
        <is>
          <t>N/A</t>
        </is>
      </c>
      <c r="I16" s="33" t="inlineStr">
        <is>
          <t>N/A</t>
        </is>
      </c>
      <c r="J16" s="33" t="inlineStr">
        <is>
          <t>No</t>
        </is>
      </c>
      <c r="K16" s="33" t="inlineStr">
        <is>
          <t>N/A</t>
        </is>
      </c>
      <c r="L16" s="19">
        <f>IF(B16="","",COUNTIF(D16:K16,"Sí"))</f>
        <v/>
      </c>
      <c r="M16" s="19">
        <f>IF(B16="","",COUNTIF(D16:K16,"No"))</f>
        <v/>
      </c>
      <c r="N16" s="10">
        <f>IF(B16="","",IF(L16+M16=0,"",L16/(L16+M16)))</f>
        <v/>
      </c>
    </row>
    <row r="17">
      <c r="B17" s="13">
        <f>IF(Convocatorias!B17="","",Convocatorias!B17)</f>
        <v/>
      </c>
      <c r="C17" s="13">
        <f>IF(Convocatorias!C17="","",Convocatorias!C17)</f>
        <v/>
      </c>
      <c r="D17" s="33" t="inlineStr">
        <is>
          <t>Sí</t>
        </is>
      </c>
      <c r="E17" s="33" t="inlineStr">
        <is>
          <t>Sí</t>
        </is>
      </c>
      <c r="F17" s="33" t="inlineStr">
        <is>
          <t>No</t>
        </is>
      </c>
      <c r="G17" s="33" t="inlineStr">
        <is>
          <t>No</t>
        </is>
      </c>
      <c r="H17" s="33" t="inlineStr">
        <is>
          <t>Sí</t>
        </is>
      </c>
      <c r="I17" s="33" t="inlineStr">
        <is>
          <t>N/A</t>
        </is>
      </c>
      <c r="J17" s="33" t="inlineStr">
        <is>
          <t>No</t>
        </is>
      </c>
      <c r="K17" s="33" t="inlineStr">
        <is>
          <t>N/A</t>
        </is>
      </c>
      <c r="L17" s="19">
        <f>IF(B17="","",COUNTIF(D17:K17,"Sí"))</f>
        <v/>
      </c>
      <c r="M17" s="19">
        <f>IF(B17="","",COUNTIF(D17:K17,"No"))</f>
        <v/>
      </c>
      <c r="N17" s="10">
        <f>IF(B17="","",IF(L17+M17=0,"",L17/(L17+M17)))</f>
        <v/>
      </c>
    </row>
    <row r="18">
      <c r="B18" s="13">
        <f>IF(Convocatorias!B18="","",Convocatorias!B18)</f>
        <v/>
      </c>
      <c r="C18" s="13">
        <f>IF(Convocatorias!C18="","",Convocatorias!C18)</f>
        <v/>
      </c>
      <c r="D18" s="33" t="n"/>
      <c r="E18" s="33" t="n"/>
      <c r="F18" s="33" t="n"/>
      <c r="G18" s="33" t="n"/>
      <c r="H18" s="33" t="n"/>
      <c r="I18" s="33" t="n"/>
      <c r="J18" s="33" t="n"/>
      <c r="K18" s="33" t="n"/>
      <c r="L18" s="19">
        <f>IF(B18="","",COUNTIF(D18:K18,"Sí"))</f>
        <v/>
      </c>
      <c r="M18" s="19">
        <f>IF(B18="","",COUNTIF(D18:K18,"No"))</f>
        <v/>
      </c>
      <c r="N18" s="10">
        <f>IF(B18="","",IF(L18+M18=0,"",L18/(L18+M18)))</f>
        <v/>
      </c>
    </row>
    <row r="19">
      <c r="B19" s="13">
        <f>IF(Convocatorias!B19="","",Convocatorias!B19)</f>
        <v/>
      </c>
      <c r="C19" s="13">
        <f>IF(Convocatorias!C19="","",Convocatorias!C19)</f>
        <v/>
      </c>
      <c r="D19" s="33" t="n"/>
      <c r="E19" s="33" t="n"/>
      <c r="F19" s="33" t="n"/>
      <c r="G19" s="33" t="n"/>
      <c r="H19" s="33" t="n"/>
      <c r="I19" s="33" t="n"/>
      <c r="J19" s="33" t="n"/>
      <c r="K19" s="33" t="n"/>
      <c r="L19" s="19">
        <f>IF(B19="","",COUNTIF(D19:K19,"Sí"))</f>
        <v/>
      </c>
      <c r="M19" s="19">
        <f>IF(B19="","",COUNTIF(D19:K19,"No"))</f>
        <v/>
      </c>
      <c r="N19" s="10">
        <f>IF(B19="","",IF(L19+M19=0,"",L19/(L19+M19)))</f>
        <v/>
      </c>
    </row>
    <row r="20">
      <c r="B20" s="13">
        <f>IF(Convocatorias!B20="","",Convocatorias!B20)</f>
        <v/>
      </c>
      <c r="C20" s="13">
        <f>IF(Convocatorias!C20="","",Convocatorias!C20)</f>
        <v/>
      </c>
      <c r="D20" s="33" t="n"/>
      <c r="E20" s="33" t="n"/>
      <c r="F20" s="33" t="n"/>
      <c r="G20" s="33" t="n"/>
      <c r="H20" s="33" t="n"/>
      <c r="I20" s="33" t="n"/>
      <c r="J20" s="33" t="n"/>
      <c r="K20" s="33" t="n"/>
      <c r="L20" s="19">
        <f>IF(B20="","",COUNTIF(D20:K20,"Sí"))</f>
        <v/>
      </c>
      <c r="M20" s="19">
        <f>IF(B20="","",COUNTIF(D20:K20,"No"))</f>
        <v/>
      </c>
      <c r="N20" s="10">
        <f>IF(B20="","",IF(L20+M20=0,"",L20/(L20+M20)))</f>
        <v/>
      </c>
    </row>
    <row r="21">
      <c r="B21" s="13">
        <f>IF(Convocatorias!B21="","",Convocatorias!B21)</f>
        <v/>
      </c>
      <c r="C21" s="13">
        <f>IF(Convocatorias!C21="","",Convocatorias!C21)</f>
        <v/>
      </c>
      <c r="D21" s="33" t="n"/>
      <c r="E21" s="33" t="n"/>
      <c r="F21" s="33" t="n"/>
      <c r="G21" s="33" t="n"/>
      <c r="H21" s="33" t="n"/>
      <c r="I21" s="33" t="n"/>
      <c r="J21" s="33" t="n"/>
      <c r="K21" s="33" t="n"/>
      <c r="L21" s="19">
        <f>IF(B21="","",COUNTIF(D21:K21,"Sí"))</f>
        <v/>
      </c>
      <c r="M21" s="19">
        <f>IF(B21="","",COUNTIF(D21:K21,"No"))</f>
        <v/>
      </c>
      <c r="N21" s="10">
        <f>IF(B21="","",IF(L21+M21=0,"",L21/(L21+M21)))</f>
        <v/>
      </c>
    </row>
    <row r="22">
      <c r="B22" s="13">
        <f>IF(Convocatorias!B22="","",Convocatorias!B22)</f>
        <v/>
      </c>
      <c r="C22" s="13">
        <f>IF(Convocatorias!C22="","",Convocatorias!C22)</f>
        <v/>
      </c>
      <c r="D22" s="33" t="n"/>
      <c r="E22" s="33" t="n"/>
      <c r="F22" s="33" t="n"/>
      <c r="G22" s="33" t="n"/>
      <c r="H22" s="33" t="n"/>
      <c r="I22" s="33" t="n"/>
      <c r="J22" s="33" t="n"/>
      <c r="K22" s="33" t="n"/>
      <c r="L22" s="19">
        <f>IF(B22="","",COUNTIF(D22:K22,"Sí"))</f>
        <v/>
      </c>
      <c r="M22" s="19">
        <f>IF(B22="","",COUNTIF(D22:K22,"No"))</f>
        <v/>
      </c>
      <c r="N22" s="10">
        <f>IF(B22="","",IF(L22+M22=0,"",L22/(L22+M22)))</f>
        <v/>
      </c>
    </row>
    <row r="23">
      <c r="B23" s="13">
        <f>IF(Convocatorias!B23="","",Convocatorias!B23)</f>
        <v/>
      </c>
      <c r="C23" s="13">
        <f>IF(Convocatorias!C23="","",Convocatorias!C23)</f>
        <v/>
      </c>
      <c r="D23" s="33" t="n"/>
      <c r="E23" s="33" t="n"/>
      <c r="F23" s="33" t="n"/>
      <c r="G23" s="33" t="n"/>
      <c r="H23" s="33" t="n"/>
      <c r="I23" s="33" t="n"/>
      <c r="J23" s="33" t="n"/>
      <c r="K23" s="33" t="n"/>
      <c r="L23" s="19">
        <f>IF(B23="","",COUNTIF(D23:K23,"Sí"))</f>
        <v/>
      </c>
      <c r="M23" s="19">
        <f>IF(B23="","",COUNTIF(D23:K23,"No"))</f>
        <v/>
      </c>
      <c r="N23" s="10">
        <f>IF(B23="","",IF(L23+M23=0,"",L23/(L23+M23)))</f>
        <v/>
      </c>
    </row>
    <row r="24">
      <c r="B24" s="13">
        <f>IF(Convocatorias!B24="","",Convocatorias!B24)</f>
        <v/>
      </c>
      <c r="C24" s="13">
        <f>IF(Convocatorias!C24="","",Convocatorias!C24)</f>
        <v/>
      </c>
      <c r="D24" s="33" t="n"/>
      <c r="E24" s="33" t="n"/>
      <c r="F24" s="33" t="n"/>
      <c r="G24" s="33" t="n"/>
      <c r="H24" s="33" t="n"/>
      <c r="I24" s="33" t="n"/>
      <c r="J24" s="33" t="n"/>
      <c r="K24" s="33" t="n"/>
      <c r="L24" s="19">
        <f>IF(B24="","",COUNTIF(D24:K24,"Sí"))</f>
        <v/>
      </c>
      <c r="M24" s="19">
        <f>IF(B24="","",COUNTIF(D24:K24,"No"))</f>
        <v/>
      </c>
      <c r="N24" s="10">
        <f>IF(B24="","",IF(L24+M24=0,"",L24/(L24+M24)))</f>
        <v/>
      </c>
    </row>
    <row r="25">
      <c r="B25" s="13">
        <f>IF(Convocatorias!B25="","",Convocatorias!B25)</f>
        <v/>
      </c>
      <c r="C25" s="13">
        <f>IF(Convocatorias!C25="","",Convocatorias!C25)</f>
        <v/>
      </c>
      <c r="D25" s="33" t="n"/>
      <c r="E25" s="33" t="n"/>
      <c r="F25" s="33" t="n"/>
      <c r="G25" s="33" t="n"/>
      <c r="H25" s="33" t="n"/>
      <c r="I25" s="33" t="n"/>
      <c r="J25" s="33" t="n"/>
      <c r="K25" s="33" t="n"/>
      <c r="L25" s="19">
        <f>IF(B25="","",COUNTIF(D25:K25,"Sí"))</f>
        <v/>
      </c>
      <c r="M25" s="19">
        <f>IF(B25="","",COUNTIF(D25:K25,"No"))</f>
        <v/>
      </c>
      <c r="N25" s="10">
        <f>IF(B25="","",IF(L25+M25=0,"",L25/(L25+M25)))</f>
        <v/>
      </c>
    </row>
    <row r="26">
      <c r="B26" s="13">
        <f>IF(Convocatorias!B26="","",Convocatorias!B26)</f>
        <v/>
      </c>
      <c r="C26" s="13">
        <f>IF(Convocatorias!C26="","",Convocatorias!C26)</f>
        <v/>
      </c>
      <c r="D26" s="33" t="n"/>
      <c r="E26" s="33" t="n"/>
      <c r="F26" s="33" t="n"/>
      <c r="G26" s="33" t="n"/>
      <c r="H26" s="33" t="n"/>
      <c r="I26" s="33" t="n"/>
      <c r="J26" s="33" t="n"/>
      <c r="K26" s="33" t="n"/>
      <c r="L26" s="19">
        <f>IF(B26="","",COUNTIF(D26:K26,"Sí"))</f>
        <v/>
      </c>
      <c r="M26" s="19">
        <f>IF(B26="","",COUNTIF(D26:K26,"No"))</f>
        <v/>
      </c>
      <c r="N26" s="10">
        <f>IF(B26="","",IF(L26+M26=0,"",L26/(L26+M26)))</f>
        <v/>
      </c>
    </row>
    <row r="27">
      <c r="B27" s="13">
        <f>IF(Convocatorias!B27="","",Convocatorias!B27)</f>
        <v/>
      </c>
      <c r="C27" s="13">
        <f>IF(Convocatorias!C27="","",Convocatorias!C27)</f>
        <v/>
      </c>
      <c r="D27" s="33" t="n"/>
      <c r="E27" s="33" t="n"/>
      <c r="F27" s="33" t="n"/>
      <c r="G27" s="33" t="n"/>
      <c r="H27" s="33" t="n"/>
      <c r="I27" s="33" t="n"/>
      <c r="J27" s="33" t="n"/>
      <c r="K27" s="33" t="n"/>
      <c r="L27" s="19">
        <f>IF(B27="","",COUNTIF(D27:K27,"Sí"))</f>
        <v/>
      </c>
      <c r="M27" s="19">
        <f>IF(B27="","",COUNTIF(D27:K27,"No"))</f>
        <v/>
      </c>
      <c r="N27" s="10">
        <f>IF(B27="","",IF(L27+M27=0,"",L27/(L27+M27)))</f>
        <v/>
      </c>
    </row>
    <row r="28">
      <c r="B28" s="13">
        <f>IF(Convocatorias!B28="","",Convocatorias!B28)</f>
        <v/>
      </c>
      <c r="C28" s="13">
        <f>IF(Convocatorias!C28="","",Convocatorias!C28)</f>
        <v/>
      </c>
      <c r="D28" s="33" t="n"/>
      <c r="E28" s="33" t="n"/>
      <c r="F28" s="33" t="n"/>
      <c r="G28" s="33" t="n"/>
      <c r="H28" s="33" t="n"/>
      <c r="I28" s="33" t="n"/>
      <c r="J28" s="33" t="n"/>
      <c r="K28" s="33" t="n"/>
      <c r="L28" s="19">
        <f>IF(B28="","",COUNTIF(D28:K28,"Sí"))</f>
        <v/>
      </c>
      <c r="M28" s="19">
        <f>IF(B28="","",COUNTIF(D28:K28,"No"))</f>
        <v/>
      </c>
      <c r="N28" s="10">
        <f>IF(B28="","",IF(L28+M28=0,"",L28/(L28+M28)))</f>
        <v/>
      </c>
    </row>
    <row r="29">
      <c r="B29" s="13">
        <f>IF(Convocatorias!B29="","",Convocatorias!B29)</f>
        <v/>
      </c>
      <c r="C29" s="13">
        <f>IF(Convocatorias!C29="","",Convocatorias!C29)</f>
        <v/>
      </c>
      <c r="D29" s="33" t="n"/>
      <c r="E29" s="33" t="n"/>
      <c r="F29" s="33" t="n"/>
      <c r="G29" s="33" t="n"/>
      <c r="H29" s="33" t="n"/>
      <c r="I29" s="33" t="n"/>
      <c r="J29" s="33" t="n"/>
      <c r="K29" s="33" t="n"/>
      <c r="L29" s="19">
        <f>IF(B29="","",COUNTIF(D29:K29,"Sí"))</f>
        <v/>
      </c>
      <c r="M29" s="19">
        <f>IF(B29="","",COUNTIF(D29:K29,"No"))</f>
        <v/>
      </c>
      <c r="N29" s="10">
        <f>IF(B29="","",IF(L29+M29=0,"",L29/(L29+M29)))</f>
        <v/>
      </c>
    </row>
    <row r="30">
      <c r="B30" s="13">
        <f>IF(Convocatorias!B30="","",Convocatorias!B30)</f>
        <v/>
      </c>
      <c r="C30" s="13">
        <f>IF(Convocatorias!C30="","",Convocatorias!C30)</f>
        <v/>
      </c>
      <c r="D30" s="33" t="n"/>
      <c r="E30" s="33" t="n"/>
      <c r="F30" s="33" t="n"/>
      <c r="G30" s="33" t="n"/>
      <c r="H30" s="33" t="n"/>
      <c r="I30" s="33" t="n"/>
      <c r="J30" s="33" t="n"/>
      <c r="K30" s="33" t="n"/>
      <c r="L30" s="19">
        <f>IF(B30="","",COUNTIF(D30:K30,"Sí"))</f>
        <v/>
      </c>
      <c r="M30" s="19">
        <f>IF(B30="","",COUNTIF(D30:K30,"No"))</f>
        <v/>
      </c>
      <c r="N30" s="10">
        <f>IF(B30="","",IF(L30+M30=0,"",L30/(L30+M30)))</f>
        <v/>
      </c>
    </row>
    <row r="31">
      <c r="B31" s="13">
        <f>IF(Convocatorias!B31="","",Convocatorias!B31)</f>
        <v/>
      </c>
      <c r="C31" s="13">
        <f>IF(Convocatorias!C31="","",Convocatorias!C31)</f>
        <v/>
      </c>
      <c r="D31" s="33" t="n"/>
      <c r="E31" s="33" t="n"/>
      <c r="F31" s="33" t="n"/>
      <c r="G31" s="33" t="n"/>
      <c r="H31" s="33" t="n"/>
      <c r="I31" s="33" t="n"/>
      <c r="J31" s="33" t="n"/>
      <c r="K31" s="33" t="n"/>
      <c r="L31" s="19">
        <f>IF(B31="","",COUNTIF(D31:K31,"Sí"))</f>
        <v/>
      </c>
      <c r="M31" s="19">
        <f>IF(B31="","",COUNTIF(D31:K31,"No"))</f>
        <v/>
      </c>
      <c r="N31" s="10">
        <f>IF(B31="","",IF(L31+M31=0,"",L31/(L31+M31)))</f>
        <v/>
      </c>
    </row>
    <row r="32">
      <c r="B32" s="13">
        <f>IF(Convocatorias!B32="","",Convocatorias!B32)</f>
        <v/>
      </c>
      <c r="C32" s="13">
        <f>IF(Convocatorias!C32="","",Convocatorias!C32)</f>
        <v/>
      </c>
      <c r="D32" s="33" t="n"/>
      <c r="E32" s="33" t="n"/>
      <c r="F32" s="33" t="n"/>
      <c r="G32" s="33" t="n"/>
      <c r="H32" s="33" t="n"/>
      <c r="I32" s="33" t="n"/>
      <c r="J32" s="33" t="n"/>
      <c r="K32" s="33" t="n"/>
      <c r="L32" s="19">
        <f>IF(B32="","",COUNTIF(D32:K32,"Sí"))</f>
        <v/>
      </c>
      <c r="M32" s="19">
        <f>IF(B32="","",COUNTIF(D32:K32,"No"))</f>
        <v/>
      </c>
      <c r="N32" s="10">
        <f>IF(B32="","",IF(L32+M32=0,"",L32/(L32+M32)))</f>
        <v/>
      </c>
    </row>
    <row r="33">
      <c r="B33" s="13">
        <f>IF(Convocatorias!B33="","",Convocatorias!B33)</f>
        <v/>
      </c>
      <c r="C33" s="13">
        <f>IF(Convocatorias!C33="","",Convocatorias!C33)</f>
        <v/>
      </c>
      <c r="D33" s="33" t="n"/>
      <c r="E33" s="33" t="n"/>
      <c r="F33" s="33" t="n"/>
      <c r="G33" s="33" t="n"/>
      <c r="H33" s="33" t="n"/>
      <c r="I33" s="33" t="n"/>
      <c r="J33" s="33" t="n"/>
      <c r="K33" s="33" t="n"/>
      <c r="L33" s="19">
        <f>IF(B33="","",COUNTIF(D33:K33,"Sí"))</f>
        <v/>
      </c>
      <c r="M33" s="19">
        <f>IF(B33="","",COUNTIF(D33:K33,"No"))</f>
        <v/>
      </c>
      <c r="N33" s="10">
        <f>IF(B33="","",IF(L33+M33=0,"",L33/(L33+M33)))</f>
        <v/>
      </c>
    </row>
    <row r="34">
      <c r="B34" s="13">
        <f>IF(Convocatorias!B34="","",Convocatorias!B34)</f>
        <v/>
      </c>
      <c r="C34" s="13">
        <f>IF(Convocatorias!C34="","",Convocatorias!C34)</f>
        <v/>
      </c>
      <c r="D34" s="33" t="n"/>
      <c r="E34" s="33" t="n"/>
      <c r="F34" s="33" t="n"/>
      <c r="G34" s="33" t="n"/>
      <c r="H34" s="33" t="n"/>
      <c r="I34" s="33" t="n"/>
      <c r="J34" s="33" t="n"/>
      <c r="K34" s="33" t="n"/>
      <c r="L34" s="19">
        <f>IF(B34="","",COUNTIF(D34:K34,"Sí"))</f>
        <v/>
      </c>
      <c r="M34" s="19">
        <f>IF(B34="","",COUNTIF(D34:K34,"No"))</f>
        <v/>
      </c>
      <c r="N34" s="10">
        <f>IF(B34="","",IF(L34+M34=0,"",L34/(L34+M34)))</f>
        <v/>
      </c>
    </row>
    <row r="35">
      <c r="B35" s="13">
        <f>IF(Convocatorias!B35="","",Convocatorias!B35)</f>
        <v/>
      </c>
      <c r="C35" s="13">
        <f>IF(Convocatorias!C35="","",Convocatorias!C35)</f>
        <v/>
      </c>
      <c r="D35" s="33" t="n"/>
      <c r="E35" s="33" t="n"/>
      <c r="F35" s="33" t="n"/>
      <c r="G35" s="33" t="n"/>
      <c r="H35" s="33" t="n"/>
      <c r="I35" s="33" t="n"/>
      <c r="J35" s="33" t="n"/>
      <c r="K35" s="33" t="n"/>
      <c r="L35" s="19">
        <f>IF(B35="","",COUNTIF(D35:K35,"Sí"))</f>
        <v/>
      </c>
      <c r="M35" s="19">
        <f>IF(B35="","",COUNTIF(D35:K35,"No"))</f>
        <v/>
      </c>
      <c r="N35" s="10">
        <f>IF(B35="","",IF(L35+M35=0,"",L35/(L35+M35)))</f>
        <v/>
      </c>
    </row>
    <row r="36">
      <c r="B36" s="13">
        <f>IF(Convocatorias!B36="","",Convocatorias!B36)</f>
        <v/>
      </c>
      <c r="C36" s="13">
        <f>IF(Convocatorias!C36="","",Convocatorias!C36)</f>
        <v/>
      </c>
      <c r="D36" s="33" t="n"/>
      <c r="E36" s="33" t="n"/>
      <c r="F36" s="33" t="n"/>
      <c r="G36" s="33" t="n"/>
      <c r="H36" s="33" t="n"/>
      <c r="I36" s="33" t="n"/>
      <c r="J36" s="33" t="n"/>
      <c r="K36" s="33" t="n"/>
      <c r="L36" s="19">
        <f>IF(B36="","",COUNTIF(D36:K36,"Sí"))</f>
        <v/>
      </c>
      <c r="M36" s="19">
        <f>IF(B36="","",COUNTIF(D36:K36,"No"))</f>
        <v/>
      </c>
      <c r="N36" s="10">
        <f>IF(B36="","",IF(L36+M36=0,"",L36/(L36+M36)))</f>
        <v/>
      </c>
    </row>
    <row r="37">
      <c r="B37" s="13">
        <f>IF(Convocatorias!B37="","",Convocatorias!B37)</f>
        <v/>
      </c>
      <c r="C37" s="13">
        <f>IF(Convocatorias!C37="","",Convocatorias!C37)</f>
        <v/>
      </c>
      <c r="D37" s="33" t="n"/>
      <c r="E37" s="33" t="n"/>
      <c r="F37" s="33" t="n"/>
      <c r="G37" s="33" t="n"/>
      <c r="H37" s="33" t="n"/>
      <c r="I37" s="33" t="n"/>
      <c r="J37" s="33" t="n"/>
      <c r="K37" s="33" t="n"/>
      <c r="L37" s="19">
        <f>IF(B37="","",COUNTIF(D37:K37,"Sí"))</f>
        <v/>
      </c>
      <c r="M37" s="19">
        <f>IF(B37="","",COUNTIF(D37:K37,"No"))</f>
        <v/>
      </c>
      <c r="N37" s="10">
        <f>IF(B37="","",IF(L37+M37=0,"",L37/(L37+M37)))</f>
        <v/>
      </c>
    </row>
    <row r="38">
      <c r="B38" s="13">
        <f>IF(Convocatorias!B38="","",Convocatorias!B38)</f>
        <v/>
      </c>
      <c r="C38" s="13">
        <f>IF(Convocatorias!C38="","",Convocatorias!C38)</f>
        <v/>
      </c>
      <c r="D38" s="33" t="n"/>
      <c r="E38" s="33" t="n"/>
      <c r="F38" s="33" t="n"/>
      <c r="G38" s="33" t="n"/>
      <c r="H38" s="33" t="n"/>
      <c r="I38" s="33" t="n"/>
      <c r="J38" s="33" t="n"/>
      <c r="K38" s="33" t="n"/>
      <c r="L38" s="19">
        <f>IF(B38="","",COUNTIF(D38:K38,"Sí"))</f>
        <v/>
      </c>
      <c r="M38" s="19">
        <f>IF(B38="","",COUNTIF(D38:K38,"No"))</f>
        <v/>
      </c>
      <c r="N38" s="10">
        <f>IF(B38="","",IF(L38+M38=0,"",L38/(L38+M38)))</f>
        <v/>
      </c>
    </row>
    <row r="39">
      <c r="B39" s="13">
        <f>IF(Convocatorias!B39="","",Convocatorias!B39)</f>
        <v/>
      </c>
      <c r="C39" s="13">
        <f>IF(Convocatorias!C39="","",Convocatorias!C39)</f>
        <v/>
      </c>
      <c r="D39" s="33" t="n"/>
      <c r="E39" s="33" t="n"/>
      <c r="F39" s="33" t="n"/>
      <c r="G39" s="33" t="n"/>
      <c r="H39" s="33" t="n"/>
      <c r="I39" s="33" t="n"/>
      <c r="J39" s="33" t="n"/>
      <c r="K39" s="33" t="n"/>
      <c r="L39" s="19">
        <f>IF(B39="","",COUNTIF(D39:K39,"Sí"))</f>
        <v/>
      </c>
      <c r="M39" s="19">
        <f>IF(B39="","",COUNTIF(D39:K39,"No"))</f>
        <v/>
      </c>
      <c r="N39" s="10">
        <f>IF(B39="","",IF(L39+M39=0,"",L39/(L39+M39)))</f>
        <v/>
      </c>
    </row>
    <row r="40">
      <c r="B40" s="13">
        <f>IF(Convocatorias!B40="","",Convocatorias!B40)</f>
        <v/>
      </c>
      <c r="C40" s="13">
        <f>IF(Convocatorias!C40="","",Convocatorias!C40)</f>
        <v/>
      </c>
      <c r="D40" s="33" t="n"/>
      <c r="E40" s="33" t="n"/>
      <c r="F40" s="33" t="n"/>
      <c r="G40" s="33" t="n"/>
      <c r="H40" s="33" t="n"/>
      <c r="I40" s="33" t="n"/>
      <c r="J40" s="33" t="n"/>
      <c r="K40" s="33" t="n"/>
      <c r="L40" s="19">
        <f>IF(B40="","",COUNTIF(D40:K40,"Sí"))</f>
        <v/>
      </c>
      <c r="M40" s="19">
        <f>IF(B40="","",COUNTIF(D40:K40,"No"))</f>
        <v/>
      </c>
      <c r="N40" s="10">
        <f>IF(B40="","",IF(L40+M40=0,"",L40/(L40+M40)))</f>
        <v/>
      </c>
    </row>
    <row r="41">
      <c r="B41" s="13">
        <f>IF(Convocatorias!B41="","",Convocatorias!B41)</f>
        <v/>
      </c>
      <c r="C41" s="13">
        <f>IF(Convocatorias!C41="","",Convocatorias!C41)</f>
        <v/>
      </c>
      <c r="D41" s="33" t="n"/>
      <c r="E41" s="33" t="n"/>
      <c r="F41" s="33" t="n"/>
      <c r="G41" s="33" t="n"/>
      <c r="H41" s="33" t="n"/>
      <c r="I41" s="33" t="n"/>
      <c r="J41" s="33" t="n"/>
      <c r="K41" s="33" t="n"/>
      <c r="L41" s="19">
        <f>IF(B41="","",COUNTIF(D41:K41,"Sí"))</f>
        <v/>
      </c>
      <c r="M41" s="19">
        <f>IF(B41="","",COUNTIF(D41:K41,"No"))</f>
        <v/>
      </c>
      <c r="N41" s="10">
        <f>IF(B41="","",IF(L41+M41=0,"",L41/(L41+M41)))</f>
        <v/>
      </c>
    </row>
    <row r="42">
      <c r="B42" s="13">
        <f>IF(Convocatorias!B42="","",Convocatorias!B42)</f>
        <v/>
      </c>
      <c r="C42" s="13">
        <f>IF(Convocatorias!C42="","",Convocatorias!C42)</f>
        <v/>
      </c>
      <c r="D42" s="33" t="n"/>
      <c r="E42" s="33" t="n"/>
      <c r="F42" s="33" t="n"/>
      <c r="G42" s="33" t="n"/>
      <c r="H42" s="33" t="n"/>
      <c r="I42" s="33" t="n"/>
      <c r="J42" s="33" t="n"/>
      <c r="K42" s="33" t="n"/>
      <c r="L42" s="19">
        <f>IF(B42="","",COUNTIF(D42:K42,"Sí"))</f>
        <v/>
      </c>
      <c r="M42" s="19">
        <f>IF(B42="","",COUNTIF(D42:K42,"No"))</f>
        <v/>
      </c>
      <c r="N42" s="10">
        <f>IF(B42="","",IF(L42+M42=0,"",L42/(L42+M42)))</f>
        <v/>
      </c>
    </row>
    <row r="43">
      <c r="B43" s="13">
        <f>IF(Convocatorias!B43="","",Convocatorias!B43)</f>
        <v/>
      </c>
      <c r="C43" s="13">
        <f>IF(Convocatorias!C43="","",Convocatorias!C43)</f>
        <v/>
      </c>
      <c r="D43" s="33" t="n"/>
      <c r="E43" s="33" t="n"/>
      <c r="F43" s="33" t="n"/>
      <c r="G43" s="33" t="n"/>
      <c r="H43" s="33" t="n"/>
      <c r="I43" s="33" t="n"/>
      <c r="J43" s="33" t="n"/>
      <c r="K43" s="33" t="n"/>
      <c r="L43" s="19">
        <f>IF(B43="","",COUNTIF(D43:K43,"Sí"))</f>
        <v/>
      </c>
      <c r="M43" s="19">
        <f>IF(B43="","",COUNTIF(D43:K43,"No"))</f>
        <v/>
      </c>
      <c r="N43" s="10">
        <f>IF(B43="","",IF(L43+M43=0,"",L43/(L43+M43)))</f>
        <v/>
      </c>
    </row>
    <row r="44">
      <c r="B44" s="13">
        <f>IF(Convocatorias!B44="","",Convocatorias!B44)</f>
        <v/>
      </c>
      <c r="C44" s="13">
        <f>IF(Convocatorias!C44="","",Convocatorias!C44)</f>
        <v/>
      </c>
      <c r="D44" s="33" t="n"/>
      <c r="E44" s="33" t="n"/>
      <c r="F44" s="33" t="n"/>
      <c r="G44" s="33" t="n"/>
      <c r="H44" s="33" t="n"/>
      <c r="I44" s="33" t="n"/>
      <c r="J44" s="33" t="n"/>
      <c r="K44" s="33" t="n"/>
      <c r="L44" s="19">
        <f>IF(B44="","",COUNTIF(D44:K44,"Sí"))</f>
        <v/>
      </c>
      <c r="M44" s="19">
        <f>IF(B44="","",COUNTIF(D44:K44,"No"))</f>
        <v/>
      </c>
      <c r="N44" s="10">
        <f>IF(B44="","",IF(L44+M44=0,"",L44/(L44+M44)))</f>
        <v/>
      </c>
    </row>
    <row r="45">
      <c r="B45" s="13">
        <f>IF(Convocatorias!B45="","",Convocatorias!B45)</f>
        <v/>
      </c>
      <c r="C45" s="13">
        <f>IF(Convocatorias!C45="","",Convocatorias!C45)</f>
        <v/>
      </c>
      <c r="D45" s="33" t="n"/>
      <c r="E45" s="33" t="n"/>
      <c r="F45" s="33" t="n"/>
      <c r="G45" s="33" t="n"/>
      <c r="H45" s="33" t="n"/>
      <c r="I45" s="33" t="n"/>
      <c r="J45" s="33" t="n"/>
      <c r="K45" s="33" t="n"/>
      <c r="L45" s="19">
        <f>IF(B45="","",COUNTIF(D45:K45,"Sí"))</f>
        <v/>
      </c>
      <c r="M45" s="19">
        <f>IF(B45="","",COUNTIF(D45:K45,"No"))</f>
        <v/>
      </c>
      <c r="N45" s="10">
        <f>IF(B45="","",IF(L45+M45=0,"",L45/(L45+M45)))</f>
        <v/>
      </c>
    </row>
    <row r="46">
      <c r="B46" s="13">
        <f>IF(Convocatorias!B46="","",Convocatorias!B46)</f>
        <v/>
      </c>
      <c r="C46" s="13">
        <f>IF(Convocatorias!C46="","",Convocatorias!C46)</f>
        <v/>
      </c>
      <c r="D46" s="33" t="n"/>
      <c r="E46" s="33" t="n"/>
      <c r="F46" s="33" t="n"/>
      <c r="G46" s="33" t="n"/>
      <c r="H46" s="33" t="n"/>
      <c r="I46" s="33" t="n"/>
      <c r="J46" s="33" t="n"/>
      <c r="K46" s="33" t="n"/>
      <c r="L46" s="19">
        <f>IF(B46="","",COUNTIF(D46:K46,"Sí"))</f>
        <v/>
      </c>
      <c r="M46" s="19">
        <f>IF(B46="","",COUNTIF(D46:K46,"No"))</f>
        <v/>
      </c>
      <c r="N46" s="10">
        <f>IF(B46="","",IF(L46+M46=0,"",L46/(L46+M46)))</f>
        <v/>
      </c>
    </row>
    <row r="47">
      <c r="B47" s="13">
        <f>IF(Convocatorias!B47="","",Convocatorias!B47)</f>
        <v/>
      </c>
      <c r="C47" s="13">
        <f>IF(Convocatorias!C47="","",Convocatorias!C47)</f>
        <v/>
      </c>
      <c r="D47" s="33" t="n"/>
      <c r="E47" s="33" t="n"/>
      <c r="F47" s="33" t="n"/>
      <c r="G47" s="33" t="n"/>
      <c r="H47" s="33" t="n"/>
      <c r="I47" s="33" t="n"/>
      <c r="J47" s="33" t="n"/>
      <c r="K47" s="33" t="n"/>
      <c r="L47" s="19">
        <f>IF(B47="","",COUNTIF(D47:K47,"Sí"))</f>
        <v/>
      </c>
      <c r="M47" s="19">
        <f>IF(B47="","",COUNTIF(D47:K47,"No"))</f>
        <v/>
      </c>
      <c r="N47" s="10">
        <f>IF(B47="","",IF(L47+M47=0,"",L47/(L47+M47)))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N3"/>
    <mergeCell ref="B2:N2"/>
  </mergeCells>
  <conditionalFormatting sqref="D8:K47">
    <cfRule type="cellIs" priority="1" operator="equal" dxfId="2">
      <formula>"Sí"</formula>
    </cfRule>
    <cfRule type="cellIs" priority="2" operator="equal" dxfId="0">
      <formula>"No"</formula>
    </cfRule>
    <cfRule type="cellIs" priority="3" operator="equal" dxfId="3">
      <formula>"N/A"</formula>
    </cfRule>
  </conditionalFormatting>
  <conditionalFormatting sqref="N8:N47">
    <cfRule type="dataBar" priority="4">
      <dataBar>
        <cfvo type="num" val="0"/>
        <cfvo type="max"/>
        <color rgb="0010B981"/>
      </dataBar>
    </cfRule>
  </conditionalFormatting>
  <dataValidations count="1">
    <dataValidation sqref="D8:K47" showDropDown="0" showInputMessage="0" showErrorMessage="0" allowBlank="1" type="list">
      <formula1>"Sí,No,N/A"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Seguimiento de convocatorias y plazos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11" t="inlineStr">
        <is>
          <t>CÓMO USARLA</t>
        </is>
      </c>
    </row>
    <row r="6" ht="30" customHeight="1">
      <c r="B6" s="37" t="inlineStr">
        <is>
          <t>1.  Abre la hoja «Convocatorias» y escribe una fila por convocatoria: organismo, cuerpo o escala, plazas, fecha de publicación y fin del plazo de solicitud.</t>
        </is>
      </c>
    </row>
    <row r="7" ht="30" customHeight="1">
      <c r="B7" s="37" t="inlineStr">
        <is>
          <t>2.  Copia fechas y tasas de las bases oficiales (boletín oficial y sede electrónica del organismo). La plantilla no las conoce: solo calcula con lo que tú escribes.</t>
        </is>
      </c>
    </row>
    <row r="8" ht="30" customHeight="1">
      <c r="B8" s="37" t="inlineStr">
        <is>
          <t>3.  Elige el estado de cada fila en el desplegable de la columna Estado: En seguimiento, Pendiente de solicitar, Solicitada, Admitido, Examinada o Descartada.</t>
        </is>
      </c>
    </row>
    <row r="9" ht="30" customHeight="1">
      <c r="B9" s="37" t="inlineStr">
        <is>
          <t>4.  Ajusta el aviso en la celda E5 (7 días por defecto): el plazo se pinta en ámbar cuando faltan esos días o menos, y en rojo el último día.</t>
        </is>
      </c>
    </row>
    <row r="10" ht="30" customHeight="1">
      <c r="B10" s="37" t="inlineStr">
        <is>
          <t>5.  La columna «Aviso de plazo» te dice si cada plazo está En plazo, Urgente, ¡Último día!, Cerrado o Ya solicitada; no hace falta calcularlo a mano.</t>
        </is>
      </c>
    </row>
    <row r="11" ht="30" customHeight="1">
      <c r="B11" s="37" t="inlineStr">
        <is>
          <t>6.  En la hoja «Documentación» marca Sí, No o N/A para cada documento de cada convocatoria; puedes renombrar las cabeceras D7:K7 según lo que pidan las bases.</t>
        </is>
      </c>
    </row>
    <row r="12" ht="30" customHeight="1">
      <c r="B12" s="37" t="inlineStr">
        <is>
          <t>7.  La columna «Documentación lista» de «Convocatorias» muestra el porcentaje de documentos marcados Sí sobre los marcados Sí o No.</t>
        </is>
      </c>
    </row>
    <row r="13" ht="30" customHeight="1">
      <c r="B13" s="37" t="inlineStr">
        <is>
          <t>8.  Consulta el «Panel»: plazos urgentes, días al próximo examen, tasas de plazos abiertos, próximos 6 plazos y resumen por estado con gráfico.</t>
        </is>
      </c>
    </row>
    <row r="15">
      <c r="B15" s="11" t="inlineStr">
        <is>
          <t>CONSEJOS</t>
        </is>
      </c>
    </row>
    <row r="16" ht="30" customHeight="1">
      <c r="B16" s="37" t="inlineStr">
        <is>
          <t>•  Los días se calculan con la función TODAY: al abrir el archivo cada día todo se recalcula solo. Los ejemplos que ves cambian con el tiempo.</t>
        </is>
      </c>
    </row>
    <row r="17" ht="30" customHeight="1">
      <c r="B17" s="37" t="inlineStr">
        <is>
          <t>•  Los datos de ejemplo (organismos, plazas, fechas y tasas) son ficticios; bórralos y escribe los tuyos. Hay fórmulas preparadas hasta la fila 47 (40 convocatorias).</t>
        </is>
      </c>
    </row>
    <row r="18" ht="30" customHeight="1">
      <c r="B18" s="37" t="inlineStr">
        <is>
          <t>•  Si una convocatoria se queda sin fecha de examen, déjala en blanco: no cuenta para «Días al próximo examen».</t>
        </is>
      </c>
    </row>
    <row r="19" ht="30" customHeight="1">
      <c r="B19" s="37" t="inlineStr">
        <is>
          <t>•  Las hojas están protegidas sin contraseña para no romper fórmulas: Revisar &gt; Desproteger hoja si quieres modificar algo.</t>
        </is>
      </c>
    </row>
    <row r="20" ht="18" customHeight="1">
      <c r="B20" s="37" t="inlineStr">
        <is>
          <t>•  Las columnas ocultas N y O de «Convocatorias» son auxiliares para el Panel: no las borres.</t>
        </is>
      </c>
    </row>
    <row r="22">
      <c r="B22" s="27" t="inlineStr">
        <is>
          <t>Las celdas con fondo crema y texto azul son para rellenar; las verdes se calculan solas.</t>
        </is>
      </c>
    </row>
    <row r="24" ht="44" customHeight="1">
      <c r="B24" s="38" t="inlineStr">
        <is>
          <t>Aviso: las fechas, plazos, plazas y tasas son datos que escribes tú y no tienen valor oficial. Verifica siempre en las bases de cada convocatoria y en el boletín oficial correspondiente antes de presentar la solicitud.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Estado</t>
        </is>
      </c>
    </row>
    <row r="2">
      <c r="A2" t="inlineStr">
        <is>
          <t>En seguimiento</t>
        </is>
      </c>
    </row>
    <row r="3">
      <c r="A3" t="inlineStr">
        <is>
          <t>Pendiente de solicitar</t>
        </is>
      </c>
    </row>
    <row r="4">
      <c r="A4" t="inlineStr">
        <is>
          <t>Solicitada</t>
        </is>
      </c>
    </row>
    <row r="5">
      <c r="A5" t="inlineStr">
        <is>
          <t>Admitido</t>
        </is>
      </c>
    </row>
    <row r="6">
      <c r="A6" t="inlineStr">
        <is>
          <t>Examinada</t>
        </is>
      </c>
    </row>
    <row r="7">
      <c r="A7" t="inlineStr">
        <is>
          <t>Descartada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2026-10-06T12:08:10Z</dcterms:created>
  <dcterms:modified xmlns:dcterms="http://purl.org/dc/terms/" xmlns:xsi="http://www.w3.org/2001/XMLSchema-instance" xsi:type="dcterms:W3CDTF">2026-10-06T12:08:10Z</dcterms:modified>
</cp:coreProperties>
</file>