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Vocabulario" sheetId="2" state="visible" r:id="rId2"/>
    <sheet xmlns:r="http://schemas.openxmlformats.org/officeDocument/2006/relationships" name="Autoevaluación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yyyy-mm-dd"/>
    <numFmt numFmtId="166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i val="1"/>
      <color rgb="006B7280"/>
      <sz val="9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1" fontId="10" fillId="6" borderId="0" applyAlignment="1" pivotButton="0" quotePrefix="0" xfId="0">
      <alignment horizontal="center" vertical="center"/>
    </xf>
    <xf numFmtId="166" fontId="10" fillId="6" borderId="0" applyAlignment="1" pivotButton="0" quotePrefix="0" xfId="0">
      <alignment horizontal="center" vertical="center"/>
    </xf>
    <xf numFmtId="9" fontId="10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" fontId="5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9" fontId="5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1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12" fillId="0" borderId="0" applyAlignment="1" pivotButton="0" quotePrefix="0" xfId="0">
      <alignment vertical="center"/>
    </xf>
    <xf numFmtId="0" fontId="8" fillId="5" borderId="1" applyAlignment="1" pivotButton="0" quotePrefix="0" xfId="0">
      <alignment vertical="center"/>
    </xf>
    <xf numFmtId="1" fontId="8" fillId="5" borderId="1" applyAlignment="1" pivotButton="0" quotePrefix="0" xfId="0">
      <alignment vertical="center"/>
    </xf>
    <xf numFmtId="166" fontId="8" fillId="5" borderId="1" applyAlignment="1" pivotButton="0" quotePrefix="0" xfId="0">
      <alignment vertical="center"/>
    </xf>
    <xf numFmtId="9" fontId="8" fillId="5" borderId="1" applyAlignment="1" pivotButton="0" quotePrefix="0" xfId="0">
      <alignment vertical="center"/>
    </xf>
    <xf numFmtId="164" fontId="7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4" fontId="5" fillId="0" borderId="1" applyAlignment="1" pivotButton="0" quotePrefix="0" xfId="0">
      <alignment horizontal="left"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0" fontId="7" fillId="0" borderId="1" applyAlignment="1" pivotButton="0" quotePrefix="0" xfId="0">
      <alignment horizontal="center" vertical="center"/>
    </xf>
    <xf numFmtId="9" fontId="4" fillId="3" borderId="1" applyAlignment="1" applyProtection="1" pivotButton="0" quotePrefix="0" xfId="0">
      <alignment horizontal="center" vertical="center"/>
      <protection locked="0" hidden="0"/>
    </xf>
    <xf numFmtId="0" fontId="1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Palabras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'Panel'!C11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'Panel'!$B$12:$B$19</f>
            </numRef>
          </cat>
          <val>
            <numRef>
              <f>'Panel'!$C$12:$C$19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de acierto en los últimos tests</a:t>
            </a:r>
          </a:p>
        </rich>
      </tx>
    </title>
    <plotArea>
      <lineChart>
        <grouping val="standard"/>
        <ser>
          <idx val="0"/>
          <order val="0"/>
          <tx>
            <strRef>
              <f>'Panel'!L20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'Panel'!$K$21:$K$30</f>
            </numRef>
          </cat>
          <val>
            <numRef>
              <f>'Panel'!$L$21:$L$30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32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22</row>
      <rowOff>0</rowOff>
    </from>
    <ext cx="36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L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3" customWidth="1" min="9" max="9"/>
    <col width="10" customWidth="1" min="10" max="10"/>
    <col width="16" customWidth="1" min="11" max="11"/>
    <col width="13" customWidth="1" min="12" max="12"/>
  </cols>
  <sheetData>
    <row r="2" ht="34" customHeight="1">
      <c r="B2" s="1" t="inlineStr">
        <is>
          <t>Panel de vocabulario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automático: cuántas palabras llevas, cuáles toca repasar y cómo evolucionan tus tests.</t>
        </is>
      </c>
    </row>
    <row r="5" ht="24" customHeight="1">
      <c r="B5" s="4" t="inlineStr">
        <is>
          <t>PALABRAS EN EL CUADERNO</t>
        </is>
      </c>
      <c r="C5" s="4" t="inlineStr">
        <is>
          <t>PARA REPASAR HOY</t>
        </is>
      </c>
      <c r="E5" s="4" t="inlineStr">
        <is>
          <t>NIVEL MEDIO (1-5)</t>
        </is>
      </c>
      <c r="G5" s="4" t="inlineStr">
        <is>
          <t>% ACIERTO EN TESTS</t>
        </is>
      </c>
    </row>
    <row r="6" ht="36" customHeight="1">
      <c r="B6" s="5">
        <f>SUMPRODUCT(--(Vocabulario!$B$8:$B$47&lt;&gt;""))</f>
        <v/>
      </c>
      <c r="C6" s="5">
        <f>COUNTIF(Vocabulario!$M$8:$M$47,"Repasar")</f>
        <v/>
      </c>
      <c r="E6" s="6">
        <f>IFERROR(AVERAGE(Vocabulario!$F$8:$F$47),0)</f>
        <v/>
      </c>
      <c r="G6" s="7">
        <f>IF(SUM(Autoevaluación!$D$8:$D$37)=0,0,SUM(Autoevaluación!$E$8:$E$37)/SUM(Autoevaluación!$D$8:$D$37))</f>
        <v/>
      </c>
    </row>
    <row r="8">
      <c r="B8" s="8" t="inlineStr">
        <is>
          <t>Dominadas (nivel 5):</t>
        </is>
      </c>
      <c r="C8" s="9">
        <f>COUNTIF(Vocabulario!$F$8:$F$47,5)</f>
        <v/>
      </c>
      <c r="D8" s="10" t="inlineStr">
        <is>
          <t>Nuevas sin revisar:</t>
        </is>
      </c>
      <c r="E8" s="9">
        <f>COUNTIF(Vocabulario!$M$8:$M$47,"Nueva")</f>
        <v/>
      </c>
      <c r="F8" s="10" t="inlineStr">
        <is>
          <t>Mejor test:</t>
        </is>
      </c>
      <c r="G8" s="11">
        <f>IF(COUNT(Autoevaluación!$G$8:$G$37)=0,0,MAX(Autoevaluación!$G$8:$G$37))</f>
        <v/>
      </c>
    </row>
    <row r="10">
      <c r="B10" s="12" t="inlineStr">
        <is>
          <t>PALABRAS POR CATEGORÍA (edita los nombres en las celdas crema)</t>
        </is>
      </c>
      <c r="J10" s="12" t="inlineStr">
        <is>
          <t>INTERVALOS DE REPASO</t>
        </is>
      </c>
    </row>
    <row r="11" ht="26" customHeight="1">
      <c r="B11" s="13" t="inlineStr">
        <is>
          <t>Categoría</t>
        </is>
      </c>
      <c r="C11" s="13" t="inlineStr">
        <is>
          <t>Palabras</t>
        </is>
      </c>
      <c r="D11" s="13" t="inlineStr">
        <is>
          <t>Nivel medio</t>
        </is>
      </c>
      <c r="E11" s="13" t="inlineStr">
        <is>
          <t>Para repasar</t>
        </is>
      </c>
      <c r="F11" s="13" t="inlineStr">
        <is>
          <t>Dominadas</t>
        </is>
      </c>
      <c r="G11" s="13" t="inlineStr">
        <is>
          <t>% dominadas</t>
        </is>
      </c>
      <c r="J11" s="13" t="inlineStr">
        <is>
          <t>Nivel</t>
        </is>
      </c>
      <c r="K11" s="13" t="inlineStr">
        <is>
          <t>Repasar cada (días)</t>
        </is>
      </c>
    </row>
    <row r="12">
      <c r="B12" s="14" t="inlineStr">
        <is>
          <t>Viajes</t>
        </is>
      </c>
      <c r="C12" s="15">
        <f>IF(B12="","",COUNTIF(Vocabulario!$D$8:$D$47,B12))</f>
        <v/>
      </c>
      <c r="D12" s="16">
        <f>IF(B12="","",IFERROR(SUMIF(Vocabulario!$D$8:$D$47,B12,Vocabulario!$F$8:$F$47)/COUNTIFS(Vocabulario!$D$8:$D$47,B12,Vocabulario!$F$8:$F$47,"&gt;0"),0))</f>
        <v/>
      </c>
      <c r="E12" s="15">
        <f>IF(B12="","",COUNTIFS(Vocabulario!$D$8:$D$47,B12,Vocabulario!$M$8:$M$47,"Repasar"))</f>
        <v/>
      </c>
      <c r="F12" s="15">
        <f>IF(B12="","",COUNTIFS(Vocabulario!$D$8:$D$47,B12,Vocabulario!$F$8:$F$47,5))</f>
        <v/>
      </c>
      <c r="G12" s="17">
        <f>IF(OR(B12="",C12=0),"",F12/C12)</f>
        <v/>
      </c>
      <c r="J12" s="9" t="n">
        <v>1</v>
      </c>
      <c r="K12" s="18" t="n">
        <v>1</v>
      </c>
    </row>
    <row r="13">
      <c r="B13" s="14" t="inlineStr">
        <is>
          <t>Trabajo</t>
        </is>
      </c>
      <c r="C13" s="15">
        <f>IF(B13="","",COUNTIF(Vocabulario!$D$8:$D$47,B13))</f>
        <v/>
      </c>
      <c r="D13" s="16">
        <f>IF(B13="","",IFERROR(SUMIF(Vocabulario!$D$8:$D$47,B13,Vocabulario!$F$8:$F$47)/COUNTIFS(Vocabulario!$D$8:$D$47,B13,Vocabulario!$F$8:$F$47,"&gt;0"),0))</f>
        <v/>
      </c>
      <c r="E13" s="15">
        <f>IF(B13="","",COUNTIFS(Vocabulario!$D$8:$D$47,B13,Vocabulario!$M$8:$M$47,"Repasar"))</f>
        <v/>
      </c>
      <c r="F13" s="15">
        <f>IF(B13="","",COUNTIFS(Vocabulario!$D$8:$D$47,B13,Vocabulario!$F$8:$F$47,5))</f>
        <v/>
      </c>
      <c r="G13" s="17">
        <f>IF(OR(B13="",C13=0),"",F13/C13)</f>
        <v/>
      </c>
      <c r="J13" s="9" t="n">
        <v>2</v>
      </c>
      <c r="K13" s="18" t="n">
        <v>3</v>
      </c>
    </row>
    <row r="14">
      <c r="B14" s="14" t="inlineStr">
        <is>
          <t>Casa</t>
        </is>
      </c>
      <c r="C14" s="15">
        <f>IF(B14="","",COUNTIF(Vocabulario!$D$8:$D$47,B14))</f>
        <v/>
      </c>
      <c r="D14" s="16">
        <f>IF(B14="","",IFERROR(SUMIF(Vocabulario!$D$8:$D$47,B14,Vocabulario!$F$8:$F$47)/COUNTIFS(Vocabulario!$D$8:$D$47,B14,Vocabulario!$F$8:$F$47,"&gt;0"),0))</f>
        <v/>
      </c>
      <c r="E14" s="15">
        <f>IF(B14="","",COUNTIFS(Vocabulario!$D$8:$D$47,B14,Vocabulario!$M$8:$M$47,"Repasar"))</f>
        <v/>
      </c>
      <c r="F14" s="15">
        <f>IF(B14="","",COUNTIFS(Vocabulario!$D$8:$D$47,B14,Vocabulario!$F$8:$F$47,5))</f>
        <v/>
      </c>
      <c r="G14" s="17">
        <f>IF(OR(B14="",C14=0),"",F14/C14)</f>
        <v/>
      </c>
      <c r="J14" s="9" t="n">
        <v>3</v>
      </c>
      <c r="K14" s="18" t="n">
        <v>7</v>
      </c>
    </row>
    <row r="15">
      <c r="B15" s="14" t="inlineStr">
        <is>
          <t>Comida</t>
        </is>
      </c>
      <c r="C15" s="15">
        <f>IF(B15="","",COUNTIF(Vocabulario!$D$8:$D$47,B15))</f>
        <v/>
      </c>
      <c r="D15" s="16">
        <f>IF(B15="","",IFERROR(SUMIF(Vocabulario!$D$8:$D$47,B15,Vocabulario!$F$8:$F$47)/COUNTIFS(Vocabulario!$D$8:$D$47,B15,Vocabulario!$F$8:$F$47,"&gt;0"),0))</f>
        <v/>
      </c>
      <c r="E15" s="15">
        <f>IF(B15="","",COUNTIFS(Vocabulario!$D$8:$D$47,B15,Vocabulario!$M$8:$M$47,"Repasar"))</f>
        <v/>
      </c>
      <c r="F15" s="15">
        <f>IF(B15="","",COUNTIFS(Vocabulario!$D$8:$D$47,B15,Vocabulario!$F$8:$F$47,5))</f>
        <v/>
      </c>
      <c r="G15" s="17">
        <f>IF(OR(B15="",C15=0),"",F15/C15)</f>
        <v/>
      </c>
      <c r="J15" s="9" t="n">
        <v>4</v>
      </c>
      <c r="K15" s="18" t="n">
        <v>15</v>
      </c>
    </row>
    <row r="16">
      <c r="B16" s="14" t="inlineStr">
        <is>
          <t>Verbos frecuentes</t>
        </is>
      </c>
      <c r="C16" s="15">
        <f>IF(B16="","",COUNTIF(Vocabulario!$D$8:$D$47,B16))</f>
        <v/>
      </c>
      <c r="D16" s="16">
        <f>IF(B16="","",IFERROR(SUMIF(Vocabulario!$D$8:$D$47,B16,Vocabulario!$F$8:$F$47)/COUNTIFS(Vocabulario!$D$8:$D$47,B16,Vocabulario!$F$8:$F$47,"&gt;0"),0))</f>
        <v/>
      </c>
      <c r="E16" s="15">
        <f>IF(B16="","",COUNTIFS(Vocabulario!$D$8:$D$47,B16,Vocabulario!$M$8:$M$47,"Repasar"))</f>
        <v/>
      </c>
      <c r="F16" s="15">
        <f>IF(B16="","",COUNTIFS(Vocabulario!$D$8:$D$47,B16,Vocabulario!$F$8:$F$47,5))</f>
        <v/>
      </c>
      <c r="G16" s="17">
        <f>IF(OR(B16="",C16=0),"",F16/C16)</f>
        <v/>
      </c>
      <c r="J16" s="9" t="n">
        <v>5</v>
      </c>
      <c r="K16" s="18" t="n">
        <v>30</v>
      </c>
    </row>
    <row r="17">
      <c r="B17" s="14" t="inlineStr">
        <is>
          <t>Expresiones</t>
        </is>
      </c>
      <c r="C17" s="15">
        <f>IF(B17="","",COUNTIF(Vocabulario!$D$8:$D$47,B17))</f>
        <v/>
      </c>
      <c r="D17" s="16">
        <f>IF(B17="","",IFERROR(SUMIF(Vocabulario!$D$8:$D$47,B17,Vocabulario!$F$8:$F$47)/COUNTIFS(Vocabulario!$D$8:$D$47,B17,Vocabulario!$F$8:$F$47,"&gt;0"),0))</f>
        <v/>
      </c>
      <c r="E17" s="15">
        <f>IF(B17="","",COUNTIFS(Vocabulario!$D$8:$D$47,B17,Vocabulario!$M$8:$M$47,"Repasar"))</f>
        <v/>
      </c>
      <c r="F17" s="15">
        <f>IF(B17="","",COUNTIFS(Vocabulario!$D$8:$D$47,B17,Vocabulario!$F$8:$F$47,5))</f>
        <v/>
      </c>
      <c r="G17" s="17">
        <f>IF(OR(B17="",C17=0),"",F17/C17)</f>
        <v/>
      </c>
      <c r="J17" s="19" t="inlineStr">
        <is>
          <t>Orientativos: cámbialos a tu ritmo.</t>
        </is>
      </c>
    </row>
    <row r="18">
      <c r="B18" s="14" t="inlineStr">
        <is>
          <t>Salud</t>
        </is>
      </c>
      <c r="C18" s="15">
        <f>IF(B18="","",COUNTIF(Vocabulario!$D$8:$D$47,B18))</f>
        <v/>
      </c>
      <c r="D18" s="16">
        <f>IF(B18="","",IFERROR(SUMIF(Vocabulario!$D$8:$D$47,B18,Vocabulario!$F$8:$F$47)/COUNTIFS(Vocabulario!$D$8:$D$47,B18,Vocabulario!$F$8:$F$47,"&gt;0"),0))</f>
        <v/>
      </c>
      <c r="E18" s="15">
        <f>IF(B18="","",COUNTIFS(Vocabulario!$D$8:$D$47,B18,Vocabulario!$M$8:$M$47,"Repasar"))</f>
        <v/>
      </c>
      <c r="F18" s="15">
        <f>IF(B18="","",COUNTIFS(Vocabulario!$D$8:$D$47,B18,Vocabulario!$F$8:$F$47,5))</f>
        <v/>
      </c>
      <c r="G18" s="17">
        <f>IF(OR(B18="",C18=0),"",F18/C18)</f>
        <v/>
      </c>
    </row>
    <row r="19">
      <c r="B19" s="14" t="inlineStr">
        <is>
          <t>Tecnología</t>
        </is>
      </c>
      <c r="C19" s="15">
        <f>IF(B19="","",COUNTIF(Vocabulario!$D$8:$D$47,B19))</f>
        <v/>
      </c>
      <c r="D19" s="16">
        <f>IF(B19="","",IFERROR(SUMIF(Vocabulario!$D$8:$D$47,B19,Vocabulario!$F$8:$F$47)/COUNTIFS(Vocabulario!$D$8:$D$47,B19,Vocabulario!$F$8:$F$47,"&gt;0"),0))</f>
        <v/>
      </c>
      <c r="E19" s="15">
        <f>IF(B19="","",COUNTIFS(Vocabulario!$D$8:$D$47,B19,Vocabulario!$M$8:$M$47,"Repasar"))</f>
        <v/>
      </c>
      <c r="F19" s="15">
        <f>IF(B19="","",COUNTIFS(Vocabulario!$D$8:$D$47,B19,Vocabulario!$F$8:$F$47,5))</f>
        <v/>
      </c>
      <c r="G19" s="17">
        <f>IF(OR(B19="",C19=0),"",F19/C19)</f>
        <v/>
      </c>
      <c r="J19" s="12" t="inlineStr">
        <is>
          <t>ÚLTIMOS 10 TESTS</t>
        </is>
      </c>
    </row>
    <row r="20" ht="26" customHeight="1">
      <c r="B20" s="20" t="inlineStr">
        <is>
          <t>Total</t>
        </is>
      </c>
      <c r="C20" s="21">
        <f>SUM(C12:C19)</f>
        <v/>
      </c>
      <c r="D20" s="22">
        <f>IFERROR(AVERAGE(Vocabulario!$F$8:$F$47),0)</f>
        <v/>
      </c>
      <c r="E20" s="21">
        <f>SUM(E12:E19)</f>
        <v/>
      </c>
      <c r="F20" s="21">
        <f>SUM(F12:F19)</f>
        <v/>
      </c>
      <c r="G20" s="23">
        <f>IF(C20=0,0,F20/C20)</f>
        <v/>
      </c>
      <c r="J20" s="13" t="inlineStr">
        <is>
          <t>Test nº</t>
        </is>
      </c>
      <c r="K20" s="13" t="inlineStr">
        <is>
          <t>Fecha</t>
        </is>
      </c>
      <c r="L20" s="13" t="inlineStr">
        <is>
          <t>% acierto</t>
        </is>
      </c>
    </row>
    <row r="21">
      <c r="J21" s="15">
        <f>IF(MAX(0,COUNT(Autoevaluación!$B$8:$B$37)-10)+1&gt;COUNT(Autoevaluación!$B$8:$B$37),"",MAX(0,COUNT(Autoevaluación!$B$8:$B$37)-10)+1)</f>
        <v/>
      </c>
      <c r="K21" s="24">
        <f>IF(J21="","",INDEX(Autoevaluación!$B$8:$B$37,J21))</f>
        <v/>
      </c>
      <c r="L21" s="17">
        <f>IF(J21="","",INDEX(Autoevaluación!$G$8:$G$37,J21))</f>
        <v/>
      </c>
    </row>
    <row r="22">
      <c r="B22" s="12" t="inlineStr">
        <is>
          <t>GRÁFICOS</t>
        </is>
      </c>
      <c r="J22" s="15">
        <f>IF(MAX(0,COUNT(Autoevaluación!$B$8:$B$37)-10)+2&gt;COUNT(Autoevaluación!$B$8:$B$37),"",MAX(0,COUNT(Autoevaluación!$B$8:$B$37)-10)+2)</f>
        <v/>
      </c>
      <c r="K22" s="24">
        <f>IF(J22="","",INDEX(Autoevaluación!$B$8:$B$37,J22))</f>
        <v/>
      </c>
      <c r="L22" s="17">
        <f>IF(J22="","",INDEX(Autoevaluación!$G$8:$G$37,J22))</f>
        <v/>
      </c>
    </row>
    <row r="23">
      <c r="J23" s="15">
        <f>IF(MAX(0,COUNT(Autoevaluación!$B$8:$B$37)-10)+3&gt;COUNT(Autoevaluación!$B$8:$B$37),"",MAX(0,COUNT(Autoevaluación!$B$8:$B$37)-10)+3)</f>
        <v/>
      </c>
      <c r="K23" s="24">
        <f>IF(J23="","",INDEX(Autoevaluación!$B$8:$B$37,J23))</f>
        <v/>
      </c>
      <c r="L23" s="17">
        <f>IF(J23="","",INDEX(Autoevaluación!$G$8:$G$37,J23))</f>
        <v/>
      </c>
    </row>
    <row r="24">
      <c r="J24" s="15">
        <f>IF(MAX(0,COUNT(Autoevaluación!$B$8:$B$37)-10)+4&gt;COUNT(Autoevaluación!$B$8:$B$37),"",MAX(0,COUNT(Autoevaluación!$B$8:$B$37)-10)+4)</f>
        <v/>
      </c>
      <c r="K24" s="24">
        <f>IF(J24="","",INDEX(Autoevaluación!$B$8:$B$37,J24))</f>
        <v/>
      </c>
      <c r="L24" s="17">
        <f>IF(J24="","",INDEX(Autoevaluación!$G$8:$G$37,J24))</f>
        <v/>
      </c>
    </row>
    <row r="25">
      <c r="J25" s="15">
        <f>IF(MAX(0,COUNT(Autoevaluación!$B$8:$B$37)-10)+5&gt;COUNT(Autoevaluación!$B$8:$B$37),"",MAX(0,COUNT(Autoevaluación!$B$8:$B$37)-10)+5)</f>
        <v/>
      </c>
      <c r="K25" s="24">
        <f>IF(J25="","",INDEX(Autoevaluación!$B$8:$B$37,J25))</f>
        <v/>
      </c>
      <c r="L25" s="17">
        <f>IF(J25="","",INDEX(Autoevaluación!$G$8:$G$37,J25))</f>
        <v/>
      </c>
    </row>
    <row r="26">
      <c r="J26" s="15">
        <f>IF(MAX(0,COUNT(Autoevaluación!$B$8:$B$37)-10)+6&gt;COUNT(Autoevaluación!$B$8:$B$37),"",MAX(0,COUNT(Autoevaluación!$B$8:$B$37)-10)+6)</f>
        <v/>
      </c>
      <c r="K26" s="24">
        <f>IF(J26="","",INDEX(Autoevaluación!$B$8:$B$37,J26))</f>
        <v/>
      </c>
      <c r="L26" s="17">
        <f>IF(J26="","",INDEX(Autoevaluación!$G$8:$G$37,J26))</f>
        <v/>
      </c>
    </row>
    <row r="27">
      <c r="J27" s="15">
        <f>IF(MAX(0,COUNT(Autoevaluación!$B$8:$B$37)-10)+7&gt;COUNT(Autoevaluación!$B$8:$B$37),"",MAX(0,COUNT(Autoevaluación!$B$8:$B$37)-10)+7)</f>
        <v/>
      </c>
      <c r="K27" s="24">
        <f>IF(J27="","",INDEX(Autoevaluación!$B$8:$B$37,J27))</f>
        <v/>
      </c>
      <c r="L27" s="17">
        <f>IF(J27="","",INDEX(Autoevaluación!$G$8:$G$37,J27))</f>
        <v/>
      </c>
    </row>
    <row r="28">
      <c r="J28" s="15">
        <f>IF(MAX(0,COUNT(Autoevaluación!$B$8:$B$37)-10)+8&gt;COUNT(Autoevaluación!$B$8:$B$37),"",MAX(0,COUNT(Autoevaluación!$B$8:$B$37)-10)+8)</f>
        <v/>
      </c>
      <c r="K28" s="24">
        <f>IF(J28="","",INDEX(Autoevaluación!$B$8:$B$37,J28))</f>
        <v/>
      </c>
      <c r="L28" s="17">
        <f>IF(J28="","",INDEX(Autoevaluación!$G$8:$G$37,J28))</f>
        <v/>
      </c>
    </row>
    <row r="29">
      <c r="J29" s="15">
        <f>IF(MAX(0,COUNT(Autoevaluación!$B$8:$B$37)-10)+9&gt;COUNT(Autoevaluación!$B$8:$B$37),"",MAX(0,COUNT(Autoevaluación!$B$8:$B$37)-10)+9)</f>
        <v/>
      </c>
      <c r="K29" s="24">
        <f>IF(J29="","",INDEX(Autoevaluación!$B$8:$B$37,J29))</f>
        <v/>
      </c>
      <c r="L29" s="17">
        <f>IF(J29="","",INDEX(Autoevaluación!$G$8:$G$37,J29))</f>
        <v/>
      </c>
    </row>
    <row r="30">
      <c r="J30" s="15">
        <f>IF(MAX(0,COUNT(Autoevaluación!$B$8:$B$37)-10)+10&gt;COUNT(Autoevaluación!$B$8:$B$37),"",MAX(0,COUNT(Autoevaluación!$B$8:$B$37)-10)+10)</f>
        <v/>
      </c>
      <c r="K30" s="24">
        <f>IF(J30="","",INDEX(Autoevaluación!$B$8:$B$37,J30))</f>
        <v/>
      </c>
      <c r="L30" s="17">
        <f>IF(J30="","",INDEX(Autoevaluación!$G$8:$G$37,J30))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8">
    <mergeCell ref="E6:F6"/>
    <mergeCell ref="C6:D6"/>
    <mergeCell ref="C5:D5"/>
    <mergeCell ref="G5:H5"/>
    <mergeCell ref="E5:F5"/>
    <mergeCell ref="B2:H2"/>
    <mergeCell ref="G6:H6"/>
    <mergeCell ref="B3:H3"/>
  </mergeCells>
  <conditionalFormatting sqref="E12:E19">
    <cfRule type="expression" priority="1" dxfId="0">
      <formula>AND(ISNUMBER($E12),$E12&gt;0)</formula>
    </cfRule>
  </conditionalFormatting>
  <conditionalFormatting sqref="G12:G19">
    <cfRule type="dataBar" priority="2">
      <dataBar>
        <cfvo type="num" val="0"/>
        <cfvo type="max"/>
        <color rgb="0010B981"/>
      </dataBar>
    </cfRule>
  </conditionalFormatting>
  <conditionalFormatting sqref="L21:L30">
    <cfRule type="expression" priority="3" dxfId="1">
      <formula>AND(ISNUMBER($L21),$L21&gt;=Autoevaluación!$E$5)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17" customWidth="1" min="4" max="4"/>
    <col width="34" customWidth="1" min="5" max="5"/>
    <col width="9" customWidth="1" min="6" max="6"/>
    <col width="13" customWidth="1" min="7" max="7"/>
    <col width="10" customWidth="1" min="8" max="8"/>
    <col width="10" customWidth="1" min="9" max="9"/>
    <col width="10" customWidth="1" min="10" max="10"/>
    <col width="13" customWidth="1" min="11" max="11"/>
    <col width="11" customWidth="1" min="12" max="12"/>
    <col width="12" customWidth="1" min="13" max="13"/>
  </cols>
  <sheetData>
    <row r="2" ht="34" customHeight="1">
      <c r="B2" s="1" t="inlineStr">
        <is>
          <t>Cuaderno de vocabulario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Apunta cada palabra con su traducción, un ejemplo y tu nivel (1-5). El archivo calcula cuándo toca repasarla.</t>
        </is>
      </c>
    </row>
    <row r="5">
      <c r="B5" s="10" t="inlineStr">
        <is>
          <t>Idioma:</t>
        </is>
      </c>
      <c r="C5" s="25" t="inlineStr">
        <is>
          <t>Inglés</t>
        </is>
      </c>
      <c r="D5" s="10" t="inlineStr">
        <is>
          <t>Hoy:</t>
        </is>
      </c>
      <c r="E5" s="26">
        <f>TODAY()</f>
        <v/>
      </c>
    </row>
    <row r="7" ht="34" customHeight="1">
      <c r="B7" s="13" t="inlineStr">
        <is>
          <t>Palabra o expresión</t>
        </is>
      </c>
      <c r="C7" s="13" t="inlineStr">
        <is>
          <t>Traducción</t>
        </is>
      </c>
      <c r="D7" s="13" t="inlineStr">
        <is>
          <t>Categoría</t>
        </is>
      </c>
      <c r="E7" s="13" t="inlineStr">
        <is>
          <t>Frase de ejemplo</t>
        </is>
      </c>
      <c r="F7" s="13" t="inlineStr">
        <is>
          <t>Nivel (1-5)</t>
        </is>
      </c>
      <c r="G7" s="13" t="inlineStr">
        <is>
          <t>Última revisión</t>
        </is>
      </c>
      <c r="H7" s="13" t="inlineStr">
        <is>
          <t>Veces acertada</t>
        </is>
      </c>
      <c r="I7" s="13" t="inlineStr">
        <is>
          <t>Veces practicada</t>
        </is>
      </c>
      <c r="J7" s="13" t="inlineStr">
        <is>
          <t>% acierto</t>
        </is>
      </c>
      <c r="K7" s="13" t="inlineStr">
        <is>
          <t>Próximo repaso</t>
        </is>
      </c>
      <c r="L7" s="13" t="inlineStr">
        <is>
          <t>Días hasta repaso</t>
        </is>
      </c>
      <c r="M7" s="13" t="inlineStr">
        <is>
          <t>Estado</t>
        </is>
      </c>
    </row>
    <row r="8">
      <c r="B8" s="14" t="inlineStr">
        <is>
          <t>reliable</t>
        </is>
      </c>
      <c r="C8" s="14" t="inlineStr">
        <is>
          <t>fiable, de confianza</t>
        </is>
      </c>
      <c r="D8" s="14" t="inlineStr">
        <is>
          <t>Trabajo</t>
        </is>
      </c>
      <c r="E8" s="14" t="inlineStr">
        <is>
          <t>He is a reliable colleague.</t>
        </is>
      </c>
      <c r="F8" s="18" t="n">
        <v>4</v>
      </c>
      <c r="G8" s="27" t="n">
        <v>46286</v>
      </c>
      <c r="H8" s="18" t="n">
        <v>7</v>
      </c>
      <c r="I8" s="18" t="n">
        <v>8</v>
      </c>
      <c r="J8" s="17">
        <f>IF(OR(B8="",I8="",I8=0),"",H8/I8)</f>
        <v/>
      </c>
      <c r="K8" s="24">
        <f>IF(OR(G8="",F8=""),"",IFERROR(G8+INDEX(Panel!$K$12:$K$16,F8),""))</f>
        <v/>
      </c>
      <c r="L8" s="15">
        <f>IF(K8="","",K8-$E$5)</f>
        <v/>
      </c>
      <c r="M8" s="28">
        <f>IF(B8="","",IF(F8="","Sin nivel",IF(G8="","Nueva",IF(K8&lt;=$E$5,"Repasar",IF(F8=5,"Dominada","Al día")))))</f>
        <v/>
      </c>
    </row>
    <row r="9">
      <c r="B9" s="14" t="inlineStr">
        <is>
          <t>to book</t>
        </is>
      </c>
      <c r="C9" s="14" t="inlineStr">
        <is>
          <t>reservar</t>
        </is>
      </c>
      <c r="D9" s="14" t="inlineStr">
        <is>
          <t>Viajes</t>
        </is>
      </c>
      <c r="E9" s="14" t="inlineStr">
        <is>
          <t>I booked a room for two nights.</t>
        </is>
      </c>
      <c r="F9" s="18" t="n">
        <v>5</v>
      </c>
      <c r="G9" s="27" t="n">
        <v>46275</v>
      </c>
      <c r="H9" s="18" t="n">
        <v>9</v>
      </c>
      <c r="I9" s="18" t="n">
        <v>9</v>
      </c>
      <c r="J9" s="17">
        <f>IF(OR(B9="",I9="",I9=0),"",H9/I9)</f>
        <v/>
      </c>
      <c r="K9" s="24">
        <f>IF(OR(G9="",F9=""),"",IFERROR(G9+INDEX(Panel!$K$12:$K$16,F9),""))</f>
        <v/>
      </c>
      <c r="L9" s="15">
        <f>IF(K9="","",K9-$E$5)</f>
        <v/>
      </c>
      <c r="M9" s="28">
        <f>IF(B9="","",IF(F9="","Sin nivel",IF(G9="","Nueva",IF(K9&lt;=$E$5,"Repasar",IF(F9=5,"Dominada","Al día")))))</f>
        <v/>
      </c>
    </row>
    <row r="10">
      <c r="B10" s="14" t="inlineStr">
        <is>
          <t>luggage</t>
        </is>
      </c>
      <c r="C10" s="14" t="inlineStr">
        <is>
          <t>equipaje</t>
        </is>
      </c>
      <c r="D10" s="14" t="inlineStr">
        <is>
          <t>Viajes</t>
        </is>
      </c>
      <c r="E10" s="14" t="inlineStr">
        <is>
          <t>My luggage got lost at the airport.</t>
        </is>
      </c>
      <c r="F10" s="18" t="n">
        <v>3</v>
      </c>
      <c r="G10" s="27" t="n">
        <v>46289</v>
      </c>
      <c r="H10" s="18" t="n">
        <v>5</v>
      </c>
      <c r="I10" s="18" t="n">
        <v>7</v>
      </c>
      <c r="J10" s="17">
        <f>IF(OR(B10="",I10="",I10=0),"",H10/I10)</f>
        <v/>
      </c>
      <c r="K10" s="24">
        <f>IF(OR(G10="",F10=""),"",IFERROR(G10+INDEX(Panel!$K$12:$K$16,F10),""))</f>
        <v/>
      </c>
      <c r="L10" s="15">
        <f>IF(K10="","",K10-$E$5)</f>
        <v/>
      </c>
      <c r="M10" s="28">
        <f>IF(B10="","",IF(F10="","Sin nivel",IF(G10="","Nueva",IF(K10&lt;=$E$5,"Repasar",IF(F10=5,"Dominada","Al día")))))</f>
        <v/>
      </c>
    </row>
    <row r="11">
      <c r="B11" s="14" t="inlineStr">
        <is>
          <t>deadline</t>
        </is>
      </c>
      <c r="C11" s="14" t="inlineStr">
        <is>
          <t>fecha límite</t>
        </is>
      </c>
      <c r="D11" s="14" t="inlineStr">
        <is>
          <t>Trabajo</t>
        </is>
      </c>
      <c r="E11" s="14" t="inlineStr">
        <is>
          <t>The deadline is next Friday.</t>
        </is>
      </c>
      <c r="F11" s="18" t="n">
        <v>3</v>
      </c>
      <c r="G11" s="27" t="n">
        <v>46291</v>
      </c>
      <c r="H11" s="18" t="n">
        <v>4</v>
      </c>
      <c r="I11" s="18" t="n">
        <v>6</v>
      </c>
      <c r="J11" s="17">
        <f>IF(OR(B11="",I11="",I11=0),"",H11/I11)</f>
        <v/>
      </c>
      <c r="K11" s="24">
        <f>IF(OR(G11="",F11=""),"",IFERROR(G11+INDEX(Panel!$K$12:$K$16,F11),""))</f>
        <v/>
      </c>
      <c r="L11" s="15">
        <f>IF(K11="","",K11-$E$5)</f>
        <v/>
      </c>
      <c r="M11" s="28">
        <f>IF(B11="","",IF(F11="","Sin nivel",IF(G11="","Nueva",IF(K11&lt;=$E$5,"Repasar",IF(F11=5,"Dominada","Al día")))))</f>
        <v/>
      </c>
    </row>
    <row r="12">
      <c r="B12" s="14" t="inlineStr">
        <is>
          <t>fridge</t>
        </is>
      </c>
      <c r="C12" s="14" t="inlineStr">
        <is>
          <t>nevera, frigorífico</t>
        </is>
      </c>
      <c r="D12" s="14" t="inlineStr">
        <is>
          <t>Casa</t>
        </is>
      </c>
      <c r="E12" s="14" t="inlineStr">
        <is>
          <t>There is some milk in the fridge.</t>
        </is>
      </c>
      <c r="F12" s="18" t="n">
        <v>5</v>
      </c>
      <c r="G12" s="27" t="n">
        <v>46264</v>
      </c>
      <c r="H12" s="18" t="n">
        <v>10</v>
      </c>
      <c r="I12" s="18" t="n">
        <v>10</v>
      </c>
      <c r="J12" s="17">
        <f>IF(OR(B12="",I12="",I12=0),"",H12/I12)</f>
        <v/>
      </c>
      <c r="K12" s="24">
        <f>IF(OR(G12="",F12=""),"",IFERROR(G12+INDEX(Panel!$K$12:$K$16,F12),""))</f>
        <v/>
      </c>
      <c r="L12" s="15">
        <f>IF(K12="","",K12-$E$5)</f>
        <v/>
      </c>
      <c r="M12" s="28">
        <f>IF(B12="","",IF(F12="","Sin nivel",IF(G12="","Nueva",IF(K12&lt;=$E$5,"Repasar",IF(F12=5,"Dominada","Al día")))))</f>
        <v/>
      </c>
    </row>
    <row r="13">
      <c r="B13" s="14" t="inlineStr">
        <is>
          <t>to get along</t>
        </is>
      </c>
      <c r="C13" s="14" t="inlineStr">
        <is>
          <t>llevarse bien</t>
        </is>
      </c>
      <c r="D13" s="14" t="inlineStr">
        <is>
          <t>Verbos frecuentes</t>
        </is>
      </c>
      <c r="E13" s="14" t="inlineStr">
        <is>
          <t>I get along with my neighbours.</t>
        </is>
      </c>
      <c r="F13" s="18" t="n">
        <v>2</v>
      </c>
      <c r="G13" s="27" t="n">
        <v>46294</v>
      </c>
      <c r="H13" s="18" t="n">
        <v>3</v>
      </c>
      <c r="I13" s="18" t="n">
        <v>6</v>
      </c>
      <c r="J13" s="17">
        <f>IF(OR(B13="",I13="",I13=0),"",H13/I13)</f>
        <v/>
      </c>
      <c r="K13" s="24">
        <f>IF(OR(G13="",F13=""),"",IFERROR(G13+INDEX(Panel!$K$12:$K$16,F13),""))</f>
        <v/>
      </c>
      <c r="L13" s="15">
        <f>IF(K13="","",K13-$E$5)</f>
        <v/>
      </c>
      <c r="M13" s="28">
        <f>IF(B13="","",IF(F13="","Sin nivel",IF(G13="","Nueva",IF(K13&lt;=$E$5,"Repasar",IF(F13=5,"Dominada","Al día")))))</f>
        <v/>
      </c>
    </row>
    <row r="14">
      <c r="B14" s="14" t="inlineStr">
        <is>
          <t>leftovers</t>
        </is>
      </c>
      <c r="C14" s="14" t="inlineStr">
        <is>
          <t>sobras</t>
        </is>
      </c>
      <c r="D14" s="14" t="inlineStr">
        <is>
          <t>Comida</t>
        </is>
      </c>
      <c r="E14" s="14" t="inlineStr">
        <is>
          <t>We had leftovers for dinner.</t>
        </is>
      </c>
      <c r="F14" s="18" t="n">
        <v>2</v>
      </c>
      <c r="G14" s="27" t="n">
        <v>46295</v>
      </c>
      <c r="H14" s="18" t="n">
        <v>2</v>
      </c>
      <c r="I14" s="18" t="n">
        <v>5</v>
      </c>
      <c r="J14" s="17">
        <f>IF(OR(B14="",I14="",I14=0),"",H14/I14)</f>
        <v/>
      </c>
      <c r="K14" s="24">
        <f>IF(OR(G14="",F14=""),"",IFERROR(G14+INDEX(Panel!$K$12:$K$16,F14),""))</f>
        <v/>
      </c>
      <c r="L14" s="15">
        <f>IF(K14="","",K14-$E$5)</f>
        <v/>
      </c>
      <c r="M14" s="28">
        <f>IF(B14="","",IF(F14="","Sin nivel",IF(G14="","Nueva",IF(K14&lt;=$E$5,"Repasar",IF(F14=5,"Dominada","Al día")))))</f>
        <v/>
      </c>
    </row>
    <row r="15">
      <c r="B15" s="14" t="inlineStr">
        <is>
          <t>headache</t>
        </is>
      </c>
      <c r="C15" s="14" t="inlineStr">
        <is>
          <t>dolor de cabeza</t>
        </is>
      </c>
      <c r="D15" s="14" t="inlineStr">
        <is>
          <t>Salud</t>
        </is>
      </c>
      <c r="E15" s="14" t="inlineStr">
        <is>
          <t>I have a terrible headache.</t>
        </is>
      </c>
      <c r="F15" s="18" t="n">
        <v>4</v>
      </c>
      <c r="G15" s="27" t="n">
        <v>46283</v>
      </c>
      <c r="H15" s="18" t="n">
        <v>6</v>
      </c>
      <c r="I15" s="18" t="n">
        <v>7</v>
      </c>
      <c r="J15" s="17">
        <f>IF(OR(B15="",I15="",I15=0),"",H15/I15)</f>
        <v/>
      </c>
      <c r="K15" s="24">
        <f>IF(OR(G15="",F15=""),"",IFERROR(G15+INDEX(Panel!$K$12:$K$16,F15),""))</f>
        <v/>
      </c>
      <c r="L15" s="15">
        <f>IF(K15="","",K15-$E$5)</f>
        <v/>
      </c>
      <c r="M15" s="28">
        <f>IF(B15="","",IF(F15="","Sin nivel",IF(G15="","Nueva",IF(K15&lt;=$E$5,"Repasar",IF(F15=5,"Dominada","Al día")))))</f>
        <v/>
      </c>
    </row>
    <row r="16">
      <c r="B16" s="14" t="inlineStr">
        <is>
          <t>to run out of</t>
        </is>
      </c>
      <c r="C16" s="14" t="inlineStr">
        <is>
          <t>quedarse sin</t>
        </is>
      </c>
      <c r="D16" s="14" t="inlineStr">
        <is>
          <t>Verbos frecuentes</t>
        </is>
      </c>
      <c r="E16" s="14" t="inlineStr">
        <is>
          <t>We ran out of coffee this morning.</t>
        </is>
      </c>
      <c r="F16" s="18" t="n">
        <v>3</v>
      </c>
      <c r="G16" s="27" t="n">
        <v>46290</v>
      </c>
      <c r="H16" s="18" t="n">
        <v>4</v>
      </c>
      <c r="I16" s="18" t="n">
        <v>6</v>
      </c>
      <c r="J16" s="17">
        <f>IF(OR(B16="",I16="",I16=0),"",H16/I16)</f>
        <v/>
      </c>
      <c r="K16" s="24">
        <f>IF(OR(G16="",F16=""),"",IFERROR(G16+INDEX(Panel!$K$12:$K$16,F16),""))</f>
        <v/>
      </c>
      <c r="L16" s="15">
        <f>IF(K16="","",K16-$E$5)</f>
        <v/>
      </c>
      <c r="M16" s="28">
        <f>IF(B16="","",IF(F16="","Sin nivel",IF(G16="","Nueva",IF(K16&lt;=$E$5,"Repasar",IF(F16=5,"Dominada","Al día")))))</f>
        <v/>
      </c>
    </row>
    <row r="17">
      <c r="B17" s="14" t="inlineStr">
        <is>
          <t>spicy</t>
        </is>
      </c>
      <c r="C17" s="14" t="inlineStr">
        <is>
          <t>picante</t>
        </is>
      </c>
      <c r="D17" s="14" t="inlineStr">
        <is>
          <t>Comida</t>
        </is>
      </c>
      <c r="E17" s="14" t="inlineStr">
        <is>
          <t>This sauce is too spicy for me.</t>
        </is>
      </c>
      <c r="F17" s="18" t="n">
        <v>1</v>
      </c>
      <c r="G17" s="27" t="n">
        <v>46296</v>
      </c>
      <c r="H17" s="18" t="n">
        <v>1</v>
      </c>
      <c r="I17" s="18" t="n">
        <v>4</v>
      </c>
      <c r="J17" s="17">
        <f>IF(OR(B17="",I17="",I17=0),"",H17/I17)</f>
        <v/>
      </c>
      <c r="K17" s="24">
        <f>IF(OR(G17="",F17=""),"",IFERROR(G17+INDEX(Panel!$K$12:$K$16,F17),""))</f>
        <v/>
      </c>
      <c r="L17" s="15">
        <f>IF(K17="","",K17-$E$5)</f>
        <v/>
      </c>
      <c r="M17" s="28">
        <f>IF(B17="","",IF(F17="","Sin nivel",IF(G17="","Nueva",IF(K17&lt;=$E$5,"Repasar",IF(F17=5,"Dominada","Al día")))))</f>
        <v/>
      </c>
    </row>
    <row r="18">
      <c r="B18" s="14" t="inlineStr">
        <is>
          <t>break a leg</t>
        </is>
      </c>
      <c r="C18" s="14" t="inlineStr">
        <is>
          <t>¡mucha suerte!</t>
        </is>
      </c>
      <c r="D18" s="14" t="inlineStr">
        <is>
          <t>Expresiones</t>
        </is>
      </c>
      <c r="E18" s="14" t="inlineStr">
        <is>
          <t>Break a leg at your interview!</t>
        </is>
      </c>
      <c r="F18" s="18" t="n">
        <v>2</v>
      </c>
      <c r="G18" s="27" t="n">
        <v>46293</v>
      </c>
      <c r="H18" s="18" t="n">
        <v>2</v>
      </c>
      <c r="I18" s="18" t="n">
        <v>4</v>
      </c>
      <c r="J18" s="17">
        <f>IF(OR(B18="",I18="",I18=0),"",H18/I18)</f>
        <v/>
      </c>
      <c r="K18" s="24">
        <f>IF(OR(G18="",F18=""),"",IFERROR(G18+INDEX(Panel!$K$12:$K$16,F18),""))</f>
        <v/>
      </c>
      <c r="L18" s="15">
        <f>IF(K18="","",K18-$E$5)</f>
        <v/>
      </c>
      <c r="M18" s="28">
        <f>IF(B18="","",IF(F18="","Sin nivel",IF(G18="","Nueva",IF(K18&lt;=$E$5,"Repasar",IF(F18=5,"Dominada","Al día")))))</f>
        <v/>
      </c>
    </row>
    <row r="19">
      <c r="B19" s="14" t="inlineStr">
        <is>
          <t>it's up to you</t>
        </is>
      </c>
      <c r="C19" s="14" t="inlineStr">
        <is>
          <t>tú decides</t>
        </is>
      </c>
      <c r="D19" s="14" t="inlineStr">
        <is>
          <t>Expresiones</t>
        </is>
      </c>
      <c r="E19" s="14" t="inlineStr">
        <is>
          <t>I don't mind, it's up to you.</t>
        </is>
      </c>
      <c r="F19" s="18" t="n">
        <v>3</v>
      </c>
      <c r="G19" s="27" t="n">
        <v>46287</v>
      </c>
      <c r="H19" s="18" t="n">
        <v>5</v>
      </c>
      <c r="I19" s="18" t="n">
        <v>6</v>
      </c>
      <c r="J19" s="17">
        <f>IF(OR(B19="",I19="",I19=0),"",H19/I19)</f>
        <v/>
      </c>
      <c r="K19" s="24">
        <f>IF(OR(G19="",F19=""),"",IFERROR(G19+INDEX(Panel!$K$12:$K$16,F19),""))</f>
        <v/>
      </c>
      <c r="L19" s="15">
        <f>IF(K19="","",K19-$E$5)</f>
        <v/>
      </c>
      <c r="M19" s="28">
        <f>IF(B19="","",IF(F19="","Sin nivel",IF(G19="","Nueva",IF(K19&lt;=$E$5,"Repasar",IF(F19=5,"Dominada","Al día")))))</f>
        <v/>
      </c>
    </row>
    <row r="20">
      <c r="B20" s="14" t="inlineStr">
        <is>
          <t>to log in</t>
        </is>
      </c>
      <c r="C20" s="14" t="inlineStr">
        <is>
          <t>iniciar sesión</t>
        </is>
      </c>
      <c r="D20" s="14" t="inlineStr">
        <is>
          <t>Tecnología</t>
        </is>
      </c>
      <c r="E20" s="14" t="inlineStr">
        <is>
          <t>You need to log in to see your account.</t>
        </is>
      </c>
      <c r="F20" s="18" t="n">
        <v>4</v>
      </c>
      <c r="G20" s="27" t="n">
        <v>46282</v>
      </c>
      <c r="H20" s="18" t="n">
        <v>8</v>
      </c>
      <c r="I20" s="18" t="n">
        <v>9</v>
      </c>
      <c r="J20" s="17">
        <f>IF(OR(B20="",I20="",I20=0),"",H20/I20)</f>
        <v/>
      </c>
      <c r="K20" s="24">
        <f>IF(OR(G20="",F20=""),"",IFERROR(G20+INDEX(Panel!$K$12:$K$16,F20),""))</f>
        <v/>
      </c>
      <c r="L20" s="15">
        <f>IF(K20="","",K20-$E$5)</f>
        <v/>
      </c>
      <c r="M20" s="28">
        <f>IF(B20="","",IF(F20="","Sin nivel",IF(G20="","Nueva",IF(K20&lt;=$E$5,"Repasar",IF(F20=5,"Dominada","Al día")))))</f>
        <v/>
      </c>
    </row>
    <row r="21">
      <c r="B21" s="14" t="inlineStr">
        <is>
          <t>to look forward to</t>
        </is>
      </c>
      <c r="C21" s="14" t="inlineStr">
        <is>
          <t>tener ganas de</t>
        </is>
      </c>
      <c r="D21" s="14" t="inlineStr">
        <is>
          <t>Verbos frecuentes</t>
        </is>
      </c>
      <c r="E21" s="14" t="inlineStr">
        <is>
          <t>I look forward to meeting you.</t>
        </is>
      </c>
      <c r="F21" s="18" t="n">
        <v>1</v>
      </c>
      <c r="G21" s="27" t="n">
        <v>46296</v>
      </c>
      <c r="H21" s="18" t="n">
        <v>1</v>
      </c>
      <c r="I21" s="18" t="n">
        <v>5</v>
      </c>
      <c r="J21" s="17">
        <f>IF(OR(B21="",I21="",I21=0),"",H21/I21)</f>
        <v/>
      </c>
      <c r="K21" s="24">
        <f>IF(OR(G21="",F21=""),"",IFERROR(G21+INDEX(Panel!$K$12:$K$16,F21),""))</f>
        <v/>
      </c>
      <c r="L21" s="15">
        <f>IF(K21="","",K21-$E$5)</f>
        <v/>
      </c>
      <c r="M21" s="28">
        <f>IF(B21="","",IF(F21="","Sin nivel",IF(G21="","Nueva",IF(K21&lt;=$E$5,"Repasar",IF(F21=5,"Dominada","Al día")))))</f>
        <v/>
      </c>
    </row>
    <row r="22">
      <c r="B22" s="14" t="inlineStr">
        <is>
          <t>neighbour</t>
        </is>
      </c>
      <c r="C22" s="14" t="inlineStr">
        <is>
          <t>vecino/a</t>
        </is>
      </c>
      <c r="D22" s="14" t="inlineStr">
        <is>
          <t>Casa</t>
        </is>
      </c>
      <c r="E22" s="14" t="inlineStr">
        <is>
          <t>Our neighbour has two dogs.</t>
        </is>
      </c>
      <c r="F22" s="18" t="n">
        <v>4</v>
      </c>
      <c r="G22" s="27" t="n">
        <v>46285</v>
      </c>
      <c r="H22" s="18" t="n">
        <v>6</v>
      </c>
      <c r="I22" s="18" t="n">
        <v>7</v>
      </c>
      <c r="J22" s="17">
        <f>IF(OR(B22="",I22="",I22=0),"",H22/I22)</f>
        <v/>
      </c>
      <c r="K22" s="24">
        <f>IF(OR(G22="",F22=""),"",IFERROR(G22+INDEX(Panel!$K$12:$K$16,F22),""))</f>
        <v/>
      </c>
      <c r="L22" s="15">
        <f>IF(K22="","",K22-$E$5)</f>
        <v/>
      </c>
      <c r="M22" s="28">
        <f>IF(B22="","",IF(F22="","Sin nivel",IF(G22="","Nueva",IF(K22&lt;=$E$5,"Repasar",IF(F22=5,"Dominada","Al día")))))</f>
        <v/>
      </c>
    </row>
    <row r="23">
      <c r="B23" s="14" t="n"/>
      <c r="C23" s="14" t="n"/>
      <c r="D23" s="14" t="n"/>
      <c r="E23" s="14" t="n"/>
      <c r="F23" s="18" t="n"/>
      <c r="G23" s="27" t="n"/>
      <c r="H23" s="18" t="n"/>
      <c r="I23" s="18" t="n"/>
      <c r="J23" s="17">
        <f>IF(OR(B23="",I23="",I23=0),"",H23/I23)</f>
        <v/>
      </c>
      <c r="K23" s="24">
        <f>IF(OR(G23="",F23=""),"",IFERROR(G23+INDEX(Panel!$K$12:$K$16,F23),""))</f>
        <v/>
      </c>
      <c r="L23" s="15">
        <f>IF(K23="","",K23-$E$5)</f>
        <v/>
      </c>
      <c r="M23" s="28">
        <f>IF(B23="","",IF(F23="","Sin nivel",IF(G23="","Nueva",IF(K23&lt;=$E$5,"Repasar",IF(F23=5,"Dominada","Al día")))))</f>
        <v/>
      </c>
    </row>
    <row r="24">
      <c r="B24" s="14" t="n"/>
      <c r="C24" s="14" t="n"/>
      <c r="D24" s="14" t="n"/>
      <c r="E24" s="14" t="n"/>
      <c r="F24" s="18" t="n"/>
      <c r="G24" s="27" t="n"/>
      <c r="H24" s="18" t="n"/>
      <c r="I24" s="18" t="n"/>
      <c r="J24" s="17">
        <f>IF(OR(B24="",I24="",I24=0),"",H24/I24)</f>
        <v/>
      </c>
      <c r="K24" s="24">
        <f>IF(OR(G24="",F24=""),"",IFERROR(G24+INDEX(Panel!$K$12:$K$16,F24),""))</f>
        <v/>
      </c>
      <c r="L24" s="15">
        <f>IF(K24="","",K24-$E$5)</f>
        <v/>
      </c>
      <c r="M24" s="28">
        <f>IF(B24="","",IF(F24="","Sin nivel",IF(G24="","Nueva",IF(K24&lt;=$E$5,"Repasar",IF(F24=5,"Dominada","Al día")))))</f>
        <v/>
      </c>
    </row>
    <row r="25">
      <c r="B25" s="14" t="n"/>
      <c r="C25" s="14" t="n"/>
      <c r="D25" s="14" t="n"/>
      <c r="E25" s="14" t="n"/>
      <c r="F25" s="18" t="n"/>
      <c r="G25" s="27" t="n"/>
      <c r="H25" s="18" t="n"/>
      <c r="I25" s="18" t="n"/>
      <c r="J25" s="17">
        <f>IF(OR(B25="",I25="",I25=0),"",H25/I25)</f>
        <v/>
      </c>
      <c r="K25" s="24">
        <f>IF(OR(G25="",F25=""),"",IFERROR(G25+INDEX(Panel!$K$12:$K$16,F25),""))</f>
        <v/>
      </c>
      <c r="L25" s="15">
        <f>IF(K25="","",K25-$E$5)</f>
        <v/>
      </c>
      <c r="M25" s="28">
        <f>IF(B25="","",IF(F25="","Sin nivel",IF(G25="","Nueva",IF(K25&lt;=$E$5,"Repasar",IF(F25=5,"Dominada","Al día")))))</f>
        <v/>
      </c>
    </row>
    <row r="26">
      <c r="B26" s="14" t="n"/>
      <c r="C26" s="14" t="n"/>
      <c r="D26" s="14" t="n"/>
      <c r="E26" s="14" t="n"/>
      <c r="F26" s="18" t="n"/>
      <c r="G26" s="27" t="n"/>
      <c r="H26" s="18" t="n"/>
      <c r="I26" s="18" t="n"/>
      <c r="J26" s="17">
        <f>IF(OR(B26="",I26="",I26=0),"",H26/I26)</f>
        <v/>
      </c>
      <c r="K26" s="24">
        <f>IF(OR(G26="",F26=""),"",IFERROR(G26+INDEX(Panel!$K$12:$K$16,F26),""))</f>
        <v/>
      </c>
      <c r="L26" s="15">
        <f>IF(K26="","",K26-$E$5)</f>
        <v/>
      </c>
      <c r="M26" s="28">
        <f>IF(B26="","",IF(F26="","Sin nivel",IF(G26="","Nueva",IF(K26&lt;=$E$5,"Repasar",IF(F26=5,"Dominada","Al día")))))</f>
        <v/>
      </c>
    </row>
    <row r="27">
      <c r="B27" s="14" t="n"/>
      <c r="C27" s="14" t="n"/>
      <c r="D27" s="14" t="n"/>
      <c r="E27" s="14" t="n"/>
      <c r="F27" s="18" t="n"/>
      <c r="G27" s="27" t="n"/>
      <c r="H27" s="18" t="n"/>
      <c r="I27" s="18" t="n"/>
      <c r="J27" s="17">
        <f>IF(OR(B27="",I27="",I27=0),"",H27/I27)</f>
        <v/>
      </c>
      <c r="K27" s="24">
        <f>IF(OR(G27="",F27=""),"",IFERROR(G27+INDEX(Panel!$K$12:$K$16,F27),""))</f>
        <v/>
      </c>
      <c r="L27" s="15">
        <f>IF(K27="","",K27-$E$5)</f>
        <v/>
      </c>
      <c r="M27" s="28">
        <f>IF(B27="","",IF(F27="","Sin nivel",IF(G27="","Nueva",IF(K27&lt;=$E$5,"Repasar",IF(F27=5,"Dominada","Al día")))))</f>
        <v/>
      </c>
    </row>
    <row r="28">
      <c r="B28" s="14" t="n"/>
      <c r="C28" s="14" t="n"/>
      <c r="D28" s="14" t="n"/>
      <c r="E28" s="14" t="n"/>
      <c r="F28" s="18" t="n"/>
      <c r="G28" s="27" t="n"/>
      <c r="H28" s="18" t="n"/>
      <c r="I28" s="18" t="n"/>
      <c r="J28" s="17">
        <f>IF(OR(B28="",I28="",I28=0),"",H28/I28)</f>
        <v/>
      </c>
      <c r="K28" s="24">
        <f>IF(OR(G28="",F28=""),"",IFERROR(G28+INDEX(Panel!$K$12:$K$16,F28),""))</f>
        <v/>
      </c>
      <c r="L28" s="15">
        <f>IF(K28="","",K28-$E$5)</f>
        <v/>
      </c>
      <c r="M28" s="28">
        <f>IF(B28="","",IF(F28="","Sin nivel",IF(G28="","Nueva",IF(K28&lt;=$E$5,"Repasar",IF(F28=5,"Dominada","Al día")))))</f>
        <v/>
      </c>
    </row>
    <row r="29">
      <c r="B29" s="14" t="n"/>
      <c r="C29" s="14" t="n"/>
      <c r="D29" s="14" t="n"/>
      <c r="E29" s="14" t="n"/>
      <c r="F29" s="18" t="n"/>
      <c r="G29" s="27" t="n"/>
      <c r="H29" s="18" t="n"/>
      <c r="I29" s="18" t="n"/>
      <c r="J29" s="17">
        <f>IF(OR(B29="",I29="",I29=0),"",H29/I29)</f>
        <v/>
      </c>
      <c r="K29" s="24">
        <f>IF(OR(G29="",F29=""),"",IFERROR(G29+INDEX(Panel!$K$12:$K$16,F29),""))</f>
        <v/>
      </c>
      <c r="L29" s="15">
        <f>IF(K29="","",K29-$E$5)</f>
        <v/>
      </c>
      <c r="M29" s="28">
        <f>IF(B29="","",IF(F29="","Sin nivel",IF(G29="","Nueva",IF(K29&lt;=$E$5,"Repasar",IF(F29=5,"Dominada","Al día")))))</f>
        <v/>
      </c>
    </row>
    <row r="30">
      <c r="B30" s="14" t="n"/>
      <c r="C30" s="14" t="n"/>
      <c r="D30" s="14" t="n"/>
      <c r="E30" s="14" t="n"/>
      <c r="F30" s="18" t="n"/>
      <c r="G30" s="27" t="n"/>
      <c r="H30" s="18" t="n"/>
      <c r="I30" s="18" t="n"/>
      <c r="J30" s="17">
        <f>IF(OR(B30="",I30="",I30=0),"",H30/I30)</f>
        <v/>
      </c>
      <c r="K30" s="24">
        <f>IF(OR(G30="",F30=""),"",IFERROR(G30+INDEX(Panel!$K$12:$K$16,F30),""))</f>
        <v/>
      </c>
      <c r="L30" s="15">
        <f>IF(K30="","",K30-$E$5)</f>
        <v/>
      </c>
      <c r="M30" s="28">
        <f>IF(B30="","",IF(F30="","Sin nivel",IF(G30="","Nueva",IF(K30&lt;=$E$5,"Repasar",IF(F30=5,"Dominada","Al día")))))</f>
        <v/>
      </c>
    </row>
    <row r="31">
      <c r="B31" s="14" t="n"/>
      <c r="C31" s="14" t="n"/>
      <c r="D31" s="14" t="n"/>
      <c r="E31" s="14" t="n"/>
      <c r="F31" s="18" t="n"/>
      <c r="G31" s="27" t="n"/>
      <c r="H31" s="18" t="n"/>
      <c r="I31" s="18" t="n"/>
      <c r="J31" s="17">
        <f>IF(OR(B31="",I31="",I31=0),"",H31/I31)</f>
        <v/>
      </c>
      <c r="K31" s="24">
        <f>IF(OR(G31="",F31=""),"",IFERROR(G31+INDEX(Panel!$K$12:$K$16,F31),""))</f>
        <v/>
      </c>
      <c r="L31" s="15">
        <f>IF(K31="","",K31-$E$5)</f>
        <v/>
      </c>
      <c r="M31" s="28">
        <f>IF(B31="","",IF(F31="","Sin nivel",IF(G31="","Nueva",IF(K31&lt;=$E$5,"Repasar",IF(F31=5,"Dominada","Al día")))))</f>
        <v/>
      </c>
    </row>
    <row r="32">
      <c r="B32" s="14" t="n"/>
      <c r="C32" s="14" t="n"/>
      <c r="D32" s="14" t="n"/>
      <c r="E32" s="14" t="n"/>
      <c r="F32" s="18" t="n"/>
      <c r="G32" s="27" t="n"/>
      <c r="H32" s="18" t="n"/>
      <c r="I32" s="18" t="n"/>
      <c r="J32" s="17">
        <f>IF(OR(B32="",I32="",I32=0),"",H32/I32)</f>
        <v/>
      </c>
      <c r="K32" s="24">
        <f>IF(OR(G32="",F32=""),"",IFERROR(G32+INDEX(Panel!$K$12:$K$16,F32),""))</f>
        <v/>
      </c>
      <c r="L32" s="15">
        <f>IF(K32="","",K32-$E$5)</f>
        <v/>
      </c>
      <c r="M32" s="28">
        <f>IF(B32="","",IF(F32="","Sin nivel",IF(G32="","Nueva",IF(K32&lt;=$E$5,"Repasar",IF(F32=5,"Dominada","Al día")))))</f>
        <v/>
      </c>
    </row>
    <row r="33">
      <c r="B33" s="14" t="n"/>
      <c r="C33" s="14" t="n"/>
      <c r="D33" s="14" t="n"/>
      <c r="E33" s="14" t="n"/>
      <c r="F33" s="18" t="n"/>
      <c r="G33" s="27" t="n"/>
      <c r="H33" s="18" t="n"/>
      <c r="I33" s="18" t="n"/>
      <c r="J33" s="17">
        <f>IF(OR(B33="",I33="",I33=0),"",H33/I33)</f>
        <v/>
      </c>
      <c r="K33" s="24">
        <f>IF(OR(G33="",F33=""),"",IFERROR(G33+INDEX(Panel!$K$12:$K$16,F33),""))</f>
        <v/>
      </c>
      <c r="L33" s="15">
        <f>IF(K33="","",K33-$E$5)</f>
        <v/>
      </c>
      <c r="M33" s="28">
        <f>IF(B33="","",IF(F33="","Sin nivel",IF(G33="","Nueva",IF(K33&lt;=$E$5,"Repasar",IF(F33=5,"Dominada","Al día")))))</f>
        <v/>
      </c>
    </row>
    <row r="34">
      <c r="B34" s="14" t="n"/>
      <c r="C34" s="14" t="n"/>
      <c r="D34" s="14" t="n"/>
      <c r="E34" s="14" t="n"/>
      <c r="F34" s="18" t="n"/>
      <c r="G34" s="27" t="n"/>
      <c r="H34" s="18" t="n"/>
      <c r="I34" s="18" t="n"/>
      <c r="J34" s="17">
        <f>IF(OR(B34="",I34="",I34=0),"",H34/I34)</f>
        <v/>
      </c>
      <c r="K34" s="24">
        <f>IF(OR(G34="",F34=""),"",IFERROR(G34+INDEX(Panel!$K$12:$K$16,F34),""))</f>
        <v/>
      </c>
      <c r="L34" s="15">
        <f>IF(K34="","",K34-$E$5)</f>
        <v/>
      </c>
      <c r="M34" s="28">
        <f>IF(B34="","",IF(F34="","Sin nivel",IF(G34="","Nueva",IF(K34&lt;=$E$5,"Repasar",IF(F34=5,"Dominada","Al día")))))</f>
        <v/>
      </c>
    </row>
    <row r="35">
      <c r="B35" s="14" t="n"/>
      <c r="C35" s="14" t="n"/>
      <c r="D35" s="14" t="n"/>
      <c r="E35" s="14" t="n"/>
      <c r="F35" s="18" t="n"/>
      <c r="G35" s="27" t="n"/>
      <c r="H35" s="18" t="n"/>
      <c r="I35" s="18" t="n"/>
      <c r="J35" s="17">
        <f>IF(OR(B35="",I35="",I35=0),"",H35/I35)</f>
        <v/>
      </c>
      <c r="K35" s="24">
        <f>IF(OR(G35="",F35=""),"",IFERROR(G35+INDEX(Panel!$K$12:$K$16,F35),""))</f>
        <v/>
      </c>
      <c r="L35" s="15">
        <f>IF(K35="","",K35-$E$5)</f>
        <v/>
      </c>
      <c r="M35" s="28">
        <f>IF(B35="","",IF(F35="","Sin nivel",IF(G35="","Nueva",IF(K35&lt;=$E$5,"Repasar",IF(F35=5,"Dominada","Al día")))))</f>
        <v/>
      </c>
    </row>
    <row r="36">
      <c r="B36" s="14" t="n"/>
      <c r="C36" s="14" t="n"/>
      <c r="D36" s="14" t="n"/>
      <c r="E36" s="14" t="n"/>
      <c r="F36" s="18" t="n"/>
      <c r="G36" s="27" t="n"/>
      <c r="H36" s="18" t="n"/>
      <c r="I36" s="18" t="n"/>
      <c r="J36" s="17">
        <f>IF(OR(B36="",I36="",I36=0),"",H36/I36)</f>
        <v/>
      </c>
      <c r="K36" s="24">
        <f>IF(OR(G36="",F36=""),"",IFERROR(G36+INDEX(Panel!$K$12:$K$16,F36),""))</f>
        <v/>
      </c>
      <c r="L36" s="15">
        <f>IF(K36="","",K36-$E$5)</f>
        <v/>
      </c>
      <c r="M36" s="28">
        <f>IF(B36="","",IF(F36="","Sin nivel",IF(G36="","Nueva",IF(K36&lt;=$E$5,"Repasar",IF(F36=5,"Dominada","Al día")))))</f>
        <v/>
      </c>
    </row>
    <row r="37">
      <c r="B37" s="14" t="n"/>
      <c r="C37" s="14" t="n"/>
      <c r="D37" s="14" t="n"/>
      <c r="E37" s="14" t="n"/>
      <c r="F37" s="18" t="n"/>
      <c r="G37" s="27" t="n"/>
      <c r="H37" s="18" t="n"/>
      <c r="I37" s="18" t="n"/>
      <c r="J37" s="17">
        <f>IF(OR(B37="",I37="",I37=0),"",H37/I37)</f>
        <v/>
      </c>
      <c r="K37" s="24">
        <f>IF(OR(G37="",F37=""),"",IFERROR(G37+INDEX(Panel!$K$12:$K$16,F37),""))</f>
        <v/>
      </c>
      <c r="L37" s="15">
        <f>IF(K37="","",K37-$E$5)</f>
        <v/>
      </c>
      <c r="M37" s="28">
        <f>IF(B37="","",IF(F37="","Sin nivel",IF(G37="","Nueva",IF(K37&lt;=$E$5,"Repasar",IF(F37=5,"Dominada","Al día")))))</f>
        <v/>
      </c>
    </row>
    <row r="38">
      <c r="B38" s="14" t="n"/>
      <c r="C38" s="14" t="n"/>
      <c r="D38" s="14" t="n"/>
      <c r="E38" s="14" t="n"/>
      <c r="F38" s="18" t="n"/>
      <c r="G38" s="27" t="n"/>
      <c r="H38" s="18" t="n"/>
      <c r="I38" s="18" t="n"/>
      <c r="J38" s="17">
        <f>IF(OR(B38="",I38="",I38=0),"",H38/I38)</f>
        <v/>
      </c>
      <c r="K38" s="24">
        <f>IF(OR(G38="",F38=""),"",IFERROR(G38+INDEX(Panel!$K$12:$K$16,F38),""))</f>
        <v/>
      </c>
      <c r="L38" s="15">
        <f>IF(K38="","",K38-$E$5)</f>
        <v/>
      </c>
      <c r="M38" s="28">
        <f>IF(B38="","",IF(F38="","Sin nivel",IF(G38="","Nueva",IF(K38&lt;=$E$5,"Repasar",IF(F38=5,"Dominada","Al día")))))</f>
        <v/>
      </c>
    </row>
    <row r="39">
      <c r="B39" s="14" t="n"/>
      <c r="C39" s="14" t="n"/>
      <c r="D39" s="14" t="n"/>
      <c r="E39" s="14" t="n"/>
      <c r="F39" s="18" t="n"/>
      <c r="G39" s="27" t="n"/>
      <c r="H39" s="18" t="n"/>
      <c r="I39" s="18" t="n"/>
      <c r="J39" s="17">
        <f>IF(OR(B39="",I39="",I39=0),"",H39/I39)</f>
        <v/>
      </c>
      <c r="K39" s="24">
        <f>IF(OR(G39="",F39=""),"",IFERROR(G39+INDEX(Panel!$K$12:$K$16,F39),""))</f>
        <v/>
      </c>
      <c r="L39" s="15">
        <f>IF(K39="","",K39-$E$5)</f>
        <v/>
      </c>
      <c r="M39" s="28">
        <f>IF(B39="","",IF(F39="","Sin nivel",IF(G39="","Nueva",IF(K39&lt;=$E$5,"Repasar",IF(F39=5,"Dominada","Al día")))))</f>
        <v/>
      </c>
    </row>
    <row r="40">
      <c r="B40" s="14" t="n"/>
      <c r="C40" s="14" t="n"/>
      <c r="D40" s="14" t="n"/>
      <c r="E40" s="14" t="n"/>
      <c r="F40" s="18" t="n"/>
      <c r="G40" s="27" t="n"/>
      <c r="H40" s="18" t="n"/>
      <c r="I40" s="18" t="n"/>
      <c r="J40" s="17">
        <f>IF(OR(B40="",I40="",I40=0),"",H40/I40)</f>
        <v/>
      </c>
      <c r="K40" s="24">
        <f>IF(OR(G40="",F40=""),"",IFERROR(G40+INDEX(Panel!$K$12:$K$16,F40),""))</f>
        <v/>
      </c>
      <c r="L40" s="15">
        <f>IF(K40="","",K40-$E$5)</f>
        <v/>
      </c>
      <c r="M40" s="28">
        <f>IF(B40="","",IF(F40="","Sin nivel",IF(G40="","Nueva",IF(K40&lt;=$E$5,"Repasar",IF(F40=5,"Dominada","Al día")))))</f>
        <v/>
      </c>
    </row>
    <row r="41">
      <c r="B41" s="14" t="n"/>
      <c r="C41" s="14" t="n"/>
      <c r="D41" s="14" t="n"/>
      <c r="E41" s="14" t="n"/>
      <c r="F41" s="18" t="n"/>
      <c r="G41" s="27" t="n"/>
      <c r="H41" s="18" t="n"/>
      <c r="I41" s="18" t="n"/>
      <c r="J41" s="17">
        <f>IF(OR(B41="",I41="",I41=0),"",H41/I41)</f>
        <v/>
      </c>
      <c r="K41" s="24">
        <f>IF(OR(G41="",F41=""),"",IFERROR(G41+INDEX(Panel!$K$12:$K$16,F41),""))</f>
        <v/>
      </c>
      <c r="L41" s="15">
        <f>IF(K41="","",K41-$E$5)</f>
        <v/>
      </c>
      <c r="M41" s="28">
        <f>IF(B41="","",IF(F41="","Sin nivel",IF(G41="","Nueva",IF(K41&lt;=$E$5,"Repasar",IF(F41=5,"Dominada","Al día")))))</f>
        <v/>
      </c>
    </row>
    <row r="42">
      <c r="B42" s="14" t="n"/>
      <c r="C42" s="14" t="n"/>
      <c r="D42" s="14" t="n"/>
      <c r="E42" s="14" t="n"/>
      <c r="F42" s="18" t="n"/>
      <c r="G42" s="27" t="n"/>
      <c r="H42" s="18" t="n"/>
      <c r="I42" s="18" t="n"/>
      <c r="J42" s="17">
        <f>IF(OR(B42="",I42="",I42=0),"",H42/I42)</f>
        <v/>
      </c>
      <c r="K42" s="24">
        <f>IF(OR(G42="",F42=""),"",IFERROR(G42+INDEX(Panel!$K$12:$K$16,F42),""))</f>
        <v/>
      </c>
      <c r="L42" s="15">
        <f>IF(K42="","",K42-$E$5)</f>
        <v/>
      </c>
      <c r="M42" s="28">
        <f>IF(B42="","",IF(F42="","Sin nivel",IF(G42="","Nueva",IF(K42&lt;=$E$5,"Repasar",IF(F42=5,"Dominada","Al día")))))</f>
        <v/>
      </c>
    </row>
    <row r="43">
      <c r="B43" s="14" t="n"/>
      <c r="C43" s="14" t="n"/>
      <c r="D43" s="14" t="n"/>
      <c r="E43" s="14" t="n"/>
      <c r="F43" s="18" t="n"/>
      <c r="G43" s="27" t="n"/>
      <c r="H43" s="18" t="n"/>
      <c r="I43" s="18" t="n"/>
      <c r="J43" s="17">
        <f>IF(OR(B43="",I43="",I43=0),"",H43/I43)</f>
        <v/>
      </c>
      <c r="K43" s="24">
        <f>IF(OR(G43="",F43=""),"",IFERROR(G43+INDEX(Panel!$K$12:$K$16,F43),""))</f>
        <v/>
      </c>
      <c r="L43" s="15">
        <f>IF(K43="","",K43-$E$5)</f>
        <v/>
      </c>
      <c r="M43" s="28">
        <f>IF(B43="","",IF(F43="","Sin nivel",IF(G43="","Nueva",IF(K43&lt;=$E$5,"Repasar",IF(F43=5,"Dominada","Al día")))))</f>
        <v/>
      </c>
    </row>
    <row r="44">
      <c r="B44" s="14" t="n"/>
      <c r="C44" s="14" t="n"/>
      <c r="D44" s="14" t="n"/>
      <c r="E44" s="14" t="n"/>
      <c r="F44" s="18" t="n"/>
      <c r="G44" s="27" t="n"/>
      <c r="H44" s="18" t="n"/>
      <c r="I44" s="18" t="n"/>
      <c r="J44" s="17">
        <f>IF(OR(B44="",I44="",I44=0),"",H44/I44)</f>
        <v/>
      </c>
      <c r="K44" s="24">
        <f>IF(OR(G44="",F44=""),"",IFERROR(G44+INDEX(Panel!$K$12:$K$16,F44),""))</f>
        <v/>
      </c>
      <c r="L44" s="15">
        <f>IF(K44="","",K44-$E$5)</f>
        <v/>
      </c>
      <c r="M44" s="28">
        <f>IF(B44="","",IF(F44="","Sin nivel",IF(G44="","Nueva",IF(K44&lt;=$E$5,"Repasar",IF(F44=5,"Dominada","Al día")))))</f>
        <v/>
      </c>
    </row>
    <row r="45">
      <c r="B45" s="14" t="n"/>
      <c r="C45" s="14" t="n"/>
      <c r="D45" s="14" t="n"/>
      <c r="E45" s="14" t="n"/>
      <c r="F45" s="18" t="n"/>
      <c r="G45" s="27" t="n"/>
      <c r="H45" s="18" t="n"/>
      <c r="I45" s="18" t="n"/>
      <c r="J45" s="17">
        <f>IF(OR(B45="",I45="",I45=0),"",H45/I45)</f>
        <v/>
      </c>
      <c r="K45" s="24">
        <f>IF(OR(G45="",F45=""),"",IFERROR(G45+INDEX(Panel!$K$12:$K$16,F45),""))</f>
        <v/>
      </c>
      <c r="L45" s="15">
        <f>IF(K45="","",K45-$E$5)</f>
        <v/>
      </c>
      <c r="M45" s="28">
        <f>IF(B45="","",IF(F45="","Sin nivel",IF(G45="","Nueva",IF(K45&lt;=$E$5,"Repasar",IF(F45=5,"Dominada","Al día")))))</f>
        <v/>
      </c>
    </row>
    <row r="46">
      <c r="B46" s="14" t="n"/>
      <c r="C46" s="14" t="n"/>
      <c r="D46" s="14" t="n"/>
      <c r="E46" s="14" t="n"/>
      <c r="F46" s="18" t="n"/>
      <c r="G46" s="27" t="n"/>
      <c r="H46" s="18" t="n"/>
      <c r="I46" s="18" t="n"/>
      <c r="J46" s="17">
        <f>IF(OR(B46="",I46="",I46=0),"",H46/I46)</f>
        <v/>
      </c>
      <c r="K46" s="24">
        <f>IF(OR(G46="",F46=""),"",IFERROR(G46+INDEX(Panel!$K$12:$K$16,F46),""))</f>
        <v/>
      </c>
      <c r="L46" s="15">
        <f>IF(K46="","",K46-$E$5)</f>
        <v/>
      </c>
      <c r="M46" s="28">
        <f>IF(B46="","",IF(F46="","Sin nivel",IF(G46="","Nueva",IF(K46&lt;=$E$5,"Repasar",IF(F46=5,"Dominada","Al día")))))</f>
        <v/>
      </c>
    </row>
    <row r="47">
      <c r="B47" s="14" t="n"/>
      <c r="C47" s="14" t="n"/>
      <c r="D47" s="14" t="n"/>
      <c r="E47" s="14" t="n"/>
      <c r="F47" s="18" t="n"/>
      <c r="G47" s="27" t="n"/>
      <c r="H47" s="18" t="n"/>
      <c r="I47" s="18" t="n"/>
      <c r="J47" s="17">
        <f>IF(OR(B47="",I47="",I47=0),"",H47/I47)</f>
        <v/>
      </c>
      <c r="K47" s="24">
        <f>IF(OR(G47="",F47=""),"",IFERROR(G47+INDEX(Panel!$K$12:$K$16,F47),""))</f>
        <v/>
      </c>
      <c r="L47" s="15">
        <f>IF(K47="","",K47-$E$5)</f>
        <v/>
      </c>
      <c r="M47" s="28">
        <f>IF(B47="","",IF(F47="","Sin nivel",IF(G47="","Nueva",IF(K47&lt;=$E$5,"Repasar",IF(F47=5,"Dominada","Al día")))))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B8:M47">
    <cfRule type="expression" priority="1" dxfId="0">
      <formula>$M8="Repasar"</formula>
    </cfRule>
    <cfRule type="expression" priority="2" dxfId="1">
      <formula>$M8="Dominada"</formula>
    </cfRule>
  </conditionalFormatting>
  <conditionalFormatting sqref="J8:J47">
    <cfRule type="expression" priority="3" dxfId="2">
      <formula>AND(ISNUMBER($J8),$J8&lt;0.5)</formula>
    </cfRule>
  </conditionalFormatting>
  <conditionalFormatting sqref="F8:F47">
    <cfRule type="dataBar" priority="4">
      <dataBar>
        <cfvo type="num" val="0"/>
        <cfvo type="max"/>
        <color rgb="0010B981"/>
      </dataBar>
    </cfRule>
  </conditionalFormatting>
  <dataValidations count="4">
    <dataValidation sqref="D8:D47" showDropDown="0" showInputMessage="0" showErrorMessage="0" allowBlank="1" type="list">
      <formula1>=Panel!$B$12:$B$19</formula1>
    </dataValidation>
    <dataValidation sqref="F8:F47" showDropDown="0" showInputMessage="0" showErrorMessage="0" allowBlank="1" type="list">
      <formula1>"1,2,3,4,5"</formula1>
    </dataValidation>
    <dataValidation sqref="I8:I47" showDropDown="0" showInputMessage="0" showErrorMessage="1" allowBlank="1" errorTitle="Número" error="Escribe un número entero (0 o más)." type="whole" operator="greaterThanOrEqual">
      <formula1>0</formula1>
    </dataValidation>
    <dataValidation sqref="H8:H47" showDropDown="0" showInputMessage="0" showErrorMessage="1" allowBlank="1" errorTitle="Aciertos" error="Las veces acertada no pueden superar las veces practicada." type="custom">
      <formula1>AND(ISNUMBER(H8),H8&gt;=0,H8&lt;=I8)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H38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8" customWidth="1" min="3" max="3"/>
    <col width="12" customWidth="1" min="4" max="4"/>
    <col width="11" customWidth="1" min="5" max="5"/>
    <col width="10" customWidth="1" min="6" max="6"/>
    <col width="12" customWidth="1" min="7" max="7"/>
    <col width="12" customWidth="1" min="8" max="8"/>
  </cols>
  <sheetData>
    <row r="2" ht="34" customHeight="1">
      <c r="B2" s="1" t="inlineStr">
        <is>
          <t>Autoevaluación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Anota cada mini-test: cuántas palabras probaste y cuántas acertaste. Verás tu % de acierto y la tendencia.</t>
        </is>
      </c>
    </row>
    <row r="5">
      <c r="B5" s="8" t="inlineStr">
        <is>
          <t>Objetivo de acierto:</t>
        </is>
      </c>
      <c r="E5" s="29" t="n">
        <v>0.8</v>
      </c>
    </row>
    <row r="7" ht="32" customHeight="1">
      <c r="B7" s="13" t="inlineStr">
        <is>
          <t>Fecha</t>
        </is>
      </c>
      <c r="C7" s="13" t="inlineStr">
        <is>
          <t>Categoría</t>
        </is>
      </c>
      <c r="D7" s="13" t="inlineStr">
        <is>
          <t>Palabras probadas</t>
        </is>
      </c>
      <c r="E7" s="13" t="inlineStr">
        <is>
          <t>Aciertos</t>
        </is>
      </c>
      <c r="F7" s="13" t="inlineStr">
        <is>
          <t>Fallos</t>
        </is>
      </c>
      <c r="G7" s="13" t="inlineStr">
        <is>
          <t>% acierto</t>
        </is>
      </c>
      <c r="H7" s="13" t="inlineStr">
        <is>
          <t>¿Objetivo?</t>
        </is>
      </c>
    </row>
    <row r="8">
      <c r="B8" s="27" t="n">
        <v>46258</v>
      </c>
      <c r="C8" s="14" t="inlineStr">
        <is>
          <t>Todas</t>
        </is>
      </c>
      <c r="D8" s="18" t="n">
        <v>15</v>
      </c>
      <c r="E8" s="18" t="n">
        <v>8</v>
      </c>
      <c r="F8" s="15">
        <f>IF(OR(D8="",E8=""),"",D8-E8)</f>
        <v/>
      </c>
      <c r="G8" s="11">
        <f>IF(OR(D8="",E8="",D8=0),"",E8/D8)</f>
        <v/>
      </c>
      <c r="H8" s="28">
        <f>IF(G8="","",IF(G8&gt;=$E$5,"Sí","No"))</f>
        <v/>
      </c>
    </row>
    <row r="9">
      <c r="B9" s="27" t="n">
        <v>46262</v>
      </c>
      <c r="C9" s="14" t="inlineStr">
        <is>
          <t>Viajes</t>
        </is>
      </c>
      <c r="D9" s="18" t="n">
        <v>10</v>
      </c>
      <c r="E9" s="18" t="n">
        <v>6</v>
      </c>
      <c r="F9" s="15">
        <f>IF(OR(D9="",E9=""),"",D9-E9)</f>
        <v/>
      </c>
      <c r="G9" s="11">
        <f>IF(OR(D9="",E9="",D9=0),"",E9/D9)</f>
        <v/>
      </c>
      <c r="H9" s="28">
        <f>IF(G9="","",IF(G9&gt;=$E$5,"Sí","No"))</f>
        <v/>
      </c>
    </row>
    <row r="10">
      <c r="B10" s="27" t="n">
        <v>46267</v>
      </c>
      <c r="C10" s="14" t="inlineStr">
        <is>
          <t>Verbos frecuentes</t>
        </is>
      </c>
      <c r="D10" s="18" t="n">
        <v>12</v>
      </c>
      <c r="E10" s="18" t="n">
        <v>7</v>
      </c>
      <c r="F10" s="15">
        <f>IF(OR(D10="",E10=""),"",D10-E10)</f>
        <v/>
      </c>
      <c r="G10" s="11">
        <f>IF(OR(D10="",E10="",D10=0),"",E10/D10)</f>
        <v/>
      </c>
      <c r="H10" s="28">
        <f>IF(G10="","",IF(G10&gt;=$E$5,"Sí","No"))</f>
        <v/>
      </c>
    </row>
    <row r="11">
      <c r="B11" s="27" t="n">
        <v>46271</v>
      </c>
      <c r="C11" s="14" t="inlineStr">
        <is>
          <t>Trabajo</t>
        </is>
      </c>
      <c r="D11" s="18" t="n">
        <v>10</v>
      </c>
      <c r="E11" s="18" t="n">
        <v>7</v>
      </c>
      <c r="F11" s="15">
        <f>IF(OR(D11="",E11=""),"",D11-E11)</f>
        <v/>
      </c>
      <c r="G11" s="11">
        <f>IF(OR(D11="",E11="",D11=0),"",E11/D11)</f>
        <v/>
      </c>
      <c r="H11" s="28">
        <f>IF(G11="","",IF(G11&gt;=$E$5,"Sí","No"))</f>
        <v/>
      </c>
    </row>
    <row r="12">
      <c r="B12" s="27" t="n">
        <v>46274</v>
      </c>
      <c r="C12" s="14" t="inlineStr">
        <is>
          <t>Todas</t>
        </is>
      </c>
      <c r="D12" s="18" t="n">
        <v>20</v>
      </c>
      <c r="E12" s="18" t="n">
        <v>13</v>
      </c>
      <c r="F12" s="15">
        <f>IF(OR(D12="",E12=""),"",D12-E12)</f>
        <v/>
      </c>
      <c r="G12" s="11">
        <f>IF(OR(D12="",E12="",D12=0),"",E12/D12)</f>
        <v/>
      </c>
      <c r="H12" s="28">
        <f>IF(G12="","",IF(G12&gt;=$E$5,"Sí","No"))</f>
        <v/>
      </c>
    </row>
    <row r="13">
      <c r="B13" s="27" t="n">
        <v>46278</v>
      </c>
      <c r="C13" s="14" t="inlineStr">
        <is>
          <t>Comida</t>
        </is>
      </c>
      <c r="D13" s="18" t="n">
        <v>10</v>
      </c>
      <c r="E13" s="18" t="n">
        <v>7</v>
      </c>
      <c r="F13" s="15">
        <f>IF(OR(D13="",E13=""),"",D13-E13)</f>
        <v/>
      </c>
      <c r="G13" s="11">
        <f>IF(OR(D13="",E13="",D13=0),"",E13/D13)</f>
        <v/>
      </c>
      <c r="H13" s="28">
        <f>IF(G13="","",IF(G13&gt;=$E$5,"Sí","No"))</f>
        <v/>
      </c>
    </row>
    <row r="14">
      <c r="B14" s="27" t="n">
        <v>46281</v>
      </c>
      <c r="C14" s="14" t="inlineStr">
        <is>
          <t>Casa</t>
        </is>
      </c>
      <c r="D14" s="18" t="n">
        <v>10</v>
      </c>
      <c r="E14" s="18" t="n">
        <v>8</v>
      </c>
      <c r="F14" s="15">
        <f>IF(OR(D14="",E14=""),"",D14-E14)</f>
        <v/>
      </c>
      <c r="G14" s="11">
        <f>IF(OR(D14="",E14="",D14=0),"",E14/D14)</f>
        <v/>
      </c>
      <c r="H14" s="28">
        <f>IF(G14="","",IF(G14&gt;=$E$5,"Sí","No"))</f>
        <v/>
      </c>
    </row>
    <row r="15">
      <c r="B15" s="27" t="n">
        <v>46284</v>
      </c>
      <c r="C15" s="14" t="inlineStr">
        <is>
          <t>Expresiones</t>
        </is>
      </c>
      <c r="D15" s="18" t="n">
        <v>8</v>
      </c>
      <c r="E15" s="18" t="n">
        <v>6</v>
      </c>
      <c r="F15" s="15">
        <f>IF(OR(D15="",E15=""),"",D15-E15)</f>
        <v/>
      </c>
      <c r="G15" s="11">
        <f>IF(OR(D15="",E15="",D15=0),"",E15/D15)</f>
        <v/>
      </c>
      <c r="H15" s="28">
        <f>IF(G15="","",IF(G15&gt;=$E$5,"Sí","No"))</f>
        <v/>
      </c>
    </row>
    <row r="16">
      <c r="B16" s="27" t="n">
        <v>46288</v>
      </c>
      <c r="C16" s="14" t="inlineStr">
        <is>
          <t>Todas</t>
        </is>
      </c>
      <c r="D16" s="18" t="n">
        <v>20</v>
      </c>
      <c r="E16" s="18" t="n">
        <v>15</v>
      </c>
      <c r="F16" s="15">
        <f>IF(OR(D16="",E16=""),"",D16-E16)</f>
        <v/>
      </c>
      <c r="G16" s="11">
        <f>IF(OR(D16="",E16="",D16=0),"",E16/D16)</f>
        <v/>
      </c>
      <c r="H16" s="28">
        <f>IF(G16="","",IF(G16&gt;=$E$5,"Sí","No"))</f>
        <v/>
      </c>
    </row>
    <row r="17">
      <c r="B17" s="27" t="n">
        <v>46291</v>
      </c>
      <c r="C17" s="14" t="inlineStr">
        <is>
          <t>Verbos frecuentes</t>
        </is>
      </c>
      <c r="D17" s="18" t="n">
        <v>12</v>
      </c>
      <c r="E17" s="18" t="n">
        <v>10</v>
      </c>
      <c r="F17" s="15">
        <f>IF(OR(D17="",E17=""),"",D17-E17)</f>
        <v/>
      </c>
      <c r="G17" s="11">
        <f>IF(OR(D17="",E17="",D17=0),"",E17/D17)</f>
        <v/>
      </c>
      <c r="H17" s="28">
        <f>IF(G17="","",IF(G17&gt;=$E$5,"Sí","No"))</f>
        <v/>
      </c>
    </row>
    <row r="18">
      <c r="B18" s="27" t="n">
        <v>46294</v>
      </c>
      <c r="C18" s="14" t="inlineStr">
        <is>
          <t>Viajes</t>
        </is>
      </c>
      <c r="D18" s="18" t="n">
        <v>10</v>
      </c>
      <c r="E18" s="18" t="n">
        <v>9</v>
      </c>
      <c r="F18" s="15">
        <f>IF(OR(D18="",E18=""),"",D18-E18)</f>
        <v/>
      </c>
      <c r="G18" s="11">
        <f>IF(OR(D18="",E18="",D18=0),"",E18/D18)</f>
        <v/>
      </c>
      <c r="H18" s="28">
        <f>IF(G18="","",IF(G18&gt;=$E$5,"Sí","No"))</f>
        <v/>
      </c>
    </row>
    <row r="19">
      <c r="B19" s="27" t="n">
        <v>46296</v>
      </c>
      <c r="C19" s="14" t="inlineStr">
        <is>
          <t>Todas</t>
        </is>
      </c>
      <c r="D19" s="18" t="n">
        <v>15</v>
      </c>
      <c r="E19" s="18" t="n">
        <v>13</v>
      </c>
      <c r="F19" s="15">
        <f>IF(OR(D19="",E19=""),"",D19-E19)</f>
        <v/>
      </c>
      <c r="G19" s="11">
        <f>IF(OR(D19="",E19="",D19=0),"",E19/D19)</f>
        <v/>
      </c>
      <c r="H19" s="28">
        <f>IF(G19="","",IF(G19&gt;=$E$5,"Sí","No"))</f>
        <v/>
      </c>
    </row>
    <row r="20">
      <c r="B20" s="27" t="n"/>
      <c r="C20" s="14" t="n"/>
      <c r="D20" s="18" t="n"/>
      <c r="E20" s="18" t="n"/>
      <c r="F20" s="15">
        <f>IF(OR(D20="",E20=""),"",D20-E20)</f>
        <v/>
      </c>
      <c r="G20" s="11">
        <f>IF(OR(D20="",E20="",D20=0),"",E20/D20)</f>
        <v/>
      </c>
      <c r="H20" s="28">
        <f>IF(G20="","",IF(G20&gt;=$E$5,"Sí","No"))</f>
        <v/>
      </c>
    </row>
    <row r="21">
      <c r="B21" s="27" t="n"/>
      <c r="C21" s="14" t="n"/>
      <c r="D21" s="18" t="n"/>
      <c r="E21" s="18" t="n"/>
      <c r="F21" s="15">
        <f>IF(OR(D21="",E21=""),"",D21-E21)</f>
        <v/>
      </c>
      <c r="G21" s="11">
        <f>IF(OR(D21="",E21="",D21=0),"",E21/D21)</f>
        <v/>
      </c>
      <c r="H21" s="28">
        <f>IF(G21="","",IF(G21&gt;=$E$5,"Sí","No"))</f>
        <v/>
      </c>
    </row>
    <row r="22">
      <c r="B22" s="27" t="n"/>
      <c r="C22" s="14" t="n"/>
      <c r="D22" s="18" t="n"/>
      <c r="E22" s="18" t="n"/>
      <c r="F22" s="15">
        <f>IF(OR(D22="",E22=""),"",D22-E22)</f>
        <v/>
      </c>
      <c r="G22" s="11">
        <f>IF(OR(D22="",E22="",D22=0),"",E22/D22)</f>
        <v/>
      </c>
      <c r="H22" s="28">
        <f>IF(G22="","",IF(G22&gt;=$E$5,"Sí","No"))</f>
        <v/>
      </c>
    </row>
    <row r="23">
      <c r="B23" s="27" t="n"/>
      <c r="C23" s="14" t="n"/>
      <c r="D23" s="18" t="n"/>
      <c r="E23" s="18" t="n"/>
      <c r="F23" s="15">
        <f>IF(OR(D23="",E23=""),"",D23-E23)</f>
        <v/>
      </c>
      <c r="G23" s="11">
        <f>IF(OR(D23="",E23="",D23=0),"",E23/D23)</f>
        <v/>
      </c>
      <c r="H23" s="28">
        <f>IF(G23="","",IF(G23&gt;=$E$5,"Sí","No"))</f>
        <v/>
      </c>
    </row>
    <row r="24">
      <c r="B24" s="27" t="n"/>
      <c r="C24" s="14" t="n"/>
      <c r="D24" s="18" t="n"/>
      <c r="E24" s="18" t="n"/>
      <c r="F24" s="15">
        <f>IF(OR(D24="",E24=""),"",D24-E24)</f>
        <v/>
      </c>
      <c r="G24" s="11">
        <f>IF(OR(D24="",E24="",D24=0),"",E24/D24)</f>
        <v/>
      </c>
      <c r="H24" s="28">
        <f>IF(G24="","",IF(G24&gt;=$E$5,"Sí","No"))</f>
        <v/>
      </c>
    </row>
    <row r="25">
      <c r="B25" s="27" t="n"/>
      <c r="C25" s="14" t="n"/>
      <c r="D25" s="18" t="n"/>
      <c r="E25" s="18" t="n"/>
      <c r="F25" s="15">
        <f>IF(OR(D25="",E25=""),"",D25-E25)</f>
        <v/>
      </c>
      <c r="G25" s="11">
        <f>IF(OR(D25="",E25="",D25=0),"",E25/D25)</f>
        <v/>
      </c>
      <c r="H25" s="28">
        <f>IF(G25="","",IF(G25&gt;=$E$5,"Sí","No"))</f>
        <v/>
      </c>
    </row>
    <row r="26">
      <c r="B26" s="27" t="n"/>
      <c r="C26" s="14" t="n"/>
      <c r="D26" s="18" t="n"/>
      <c r="E26" s="18" t="n"/>
      <c r="F26" s="15">
        <f>IF(OR(D26="",E26=""),"",D26-E26)</f>
        <v/>
      </c>
      <c r="G26" s="11">
        <f>IF(OR(D26="",E26="",D26=0),"",E26/D26)</f>
        <v/>
      </c>
      <c r="H26" s="28">
        <f>IF(G26="","",IF(G26&gt;=$E$5,"Sí","No"))</f>
        <v/>
      </c>
    </row>
    <row r="27">
      <c r="B27" s="27" t="n"/>
      <c r="C27" s="14" t="n"/>
      <c r="D27" s="18" t="n"/>
      <c r="E27" s="18" t="n"/>
      <c r="F27" s="15">
        <f>IF(OR(D27="",E27=""),"",D27-E27)</f>
        <v/>
      </c>
      <c r="G27" s="11">
        <f>IF(OR(D27="",E27="",D27=0),"",E27/D27)</f>
        <v/>
      </c>
      <c r="H27" s="28">
        <f>IF(G27="","",IF(G27&gt;=$E$5,"Sí","No"))</f>
        <v/>
      </c>
    </row>
    <row r="28">
      <c r="B28" s="27" t="n"/>
      <c r="C28" s="14" t="n"/>
      <c r="D28" s="18" t="n"/>
      <c r="E28" s="18" t="n"/>
      <c r="F28" s="15">
        <f>IF(OR(D28="",E28=""),"",D28-E28)</f>
        <v/>
      </c>
      <c r="G28" s="11">
        <f>IF(OR(D28="",E28="",D28=0),"",E28/D28)</f>
        <v/>
      </c>
      <c r="H28" s="28">
        <f>IF(G28="","",IF(G28&gt;=$E$5,"Sí","No"))</f>
        <v/>
      </c>
    </row>
    <row r="29">
      <c r="B29" s="27" t="n"/>
      <c r="C29" s="14" t="n"/>
      <c r="D29" s="18" t="n"/>
      <c r="E29" s="18" t="n"/>
      <c r="F29" s="15">
        <f>IF(OR(D29="",E29=""),"",D29-E29)</f>
        <v/>
      </c>
      <c r="G29" s="11">
        <f>IF(OR(D29="",E29="",D29=0),"",E29/D29)</f>
        <v/>
      </c>
      <c r="H29" s="28">
        <f>IF(G29="","",IF(G29&gt;=$E$5,"Sí","No"))</f>
        <v/>
      </c>
    </row>
    <row r="30">
      <c r="B30" s="27" t="n"/>
      <c r="C30" s="14" t="n"/>
      <c r="D30" s="18" t="n"/>
      <c r="E30" s="18" t="n"/>
      <c r="F30" s="15">
        <f>IF(OR(D30="",E30=""),"",D30-E30)</f>
        <v/>
      </c>
      <c r="G30" s="11">
        <f>IF(OR(D30="",E30="",D30=0),"",E30/D30)</f>
        <v/>
      </c>
      <c r="H30" s="28">
        <f>IF(G30="","",IF(G30&gt;=$E$5,"Sí","No"))</f>
        <v/>
      </c>
    </row>
    <row r="31">
      <c r="B31" s="27" t="n"/>
      <c r="C31" s="14" t="n"/>
      <c r="D31" s="18" t="n"/>
      <c r="E31" s="18" t="n"/>
      <c r="F31" s="15">
        <f>IF(OR(D31="",E31=""),"",D31-E31)</f>
        <v/>
      </c>
      <c r="G31" s="11">
        <f>IF(OR(D31="",E31="",D31=0),"",E31/D31)</f>
        <v/>
      </c>
      <c r="H31" s="28">
        <f>IF(G31="","",IF(G31&gt;=$E$5,"Sí","No"))</f>
        <v/>
      </c>
    </row>
    <row r="32">
      <c r="B32" s="27" t="n"/>
      <c r="C32" s="14" t="n"/>
      <c r="D32" s="18" t="n"/>
      <c r="E32" s="18" t="n"/>
      <c r="F32" s="15">
        <f>IF(OR(D32="",E32=""),"",D32-E32)</f>
        <v/>
      </c>
      <c r="G32" s="11">
        <f>IF(OR(D32="",E32="",D32=0),"",E32/D32)</f>
        <v/>
      </c>
      <c r="H32" s="28">
        <f>IF(G32="","",IF(G32&gt;=$E$5,"Sí","No"))</f>
        <v/>
      </c>
    </row>
    <row r="33">
      <c r="B33" s="27" t="n"/>
      <c r="C33" s="14" t="n"/>
      <c r="D33" s="18" t="n"/>
      <c r="E33" s="18" t="n"/>
      <c r="F33" s="15">
        <f>IF(OR(D33="",E33=""),"",D33-E33)</f>
        <v/>
      </c>
      <c r="G33" s="11">
        <f>IF(OR(D33="",E33="",D33=0),"",E33/D33)</f>
        <v/>
      </c>
      <c r="H33" s="28">
        <f>IF(G33="","",IF(G33&gt;=$E$5,"Sí","No"))</f>
        <v/>
      </c>
    </row>
    <row r="34">
      <c r="B34" s="27" t="n"/>
      <c r="C34" s="14" t="n"/>
      <c r="D34" s="18" t="n"/>
      <c r="E34" s="18" t="n"/>
      <c r="F34" s="15">
        <f>IF(OR(D34="",E34=""),"",D34-E34)</f>
        <v/>
      </c>
      <c r="G34" s="11">
        <f>IF(OR(D34="",E34="",D34=0),"",E34/D34)</f>
        <v/>
      </c>
      <c r="H34" s="28">
        <f>IF(G34="","",IF(G34&gt;=$E$5,"Sí","No"))</f>
        <v/>
      </c>
    </row>
    <row r="35">
      <c r="B35" s="27" t="n"/>
      <c r="C35" s="14" t="n"/>
      <c r="D35" s="18" t="n"/>
      <c r="E35" s="18" t="n"/>
      <c r="F35" s="15">
        <f>IF(OR(D35="",E35=""),"",D35-E35)</f>
        <v/>
      </c>
      <c r="G35" s="11">
        <f>IF(OR(D35="",E35="",D35=0),"",E35/D35)</f>
        <v/>
      </c>
      <c r="H35" s="28">
        <f>IF(G35="","",IF(G35&gt;=$E$5,"Sí","No"))</f>
        <v/>
      </c>
    </row>
    <row r="36">
      <c r="B36" s="27" t="n"/>
      <c r="C36" s="14" t="n"/>
      <c r="D36" s="18" t="n"/>
      <c r="E36" s="18" t="n"/>
      <c r="F36" s="15">
        <f>IF(OR(D36="",E36=""),"",D36-E36)</f>
        <v/>
      </c>
      <c r="G36" s="11">
        <f>IF(OR(D36="",E36="",D36=0),"",E36/D36)</f>
        <v/>
      </c>
      <c r="H36" s="28">
        <f>IF(G36="","",IF(G36&gt;=$E$5,"Sí","No"))</f>
        <v/>
      </c>
    </row>
    <row r="37">
      <c r="B37" s="27" t="n"/>
      <c r="C37" s="14" t="n"/>
      <c r="D37" s="18" t="n"/>
      <c r="E37" s="18" t="n"/>
      <c r="F37" s="15">
        <f>IF(OR(D37="",E37=""),"",D37-E37)</f>
        <v/>
      </c>
      <c r="G37" s="11">
        <f>IF(OR(D37="",E37="",D37=0),"",E37/D37)</f>
        <v/>
      </c>
      <c r="H37" s="28">
        <f>IF(G37="","",IF(G37&gt;=$E$5,"Sí","No"))</f>
        <v/>
      </c>
    </row>
    <row r="38">
      <c r="B38" s="20" t="inlineStr">
        <is>
          <t>Total</t>
        </is>
      </c>
      <c r="C38" s="20">
        <f>COUNT(B8:B37)&amp;" tests"</f>
        <v/>
      </c>
      <c r="D38" s="21">
        <f>SUM(D8:D37)</f>
        <v/>
      </c>
      <c r="E38" s="21">
        <f>SUM(E8:E37)</f>
        <v/>
      </c>
      <c r="F38" s="21">
        <f>SUM(F8:F37)</f>
        <v/>
      </c>
      <c r="G38" s="23">
        <f>IF(D38=0,0,E38/D38)</f>
        <v/>
      </c>
      <c r="H38" s="20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8:H37">
    <cfRule type="expression" priority="1" dxfId="1">
      <formula>$H8="Sí"</formula>
    </cfRule>
    <cfRule type="expression" priority="2" dxfId="0">
      <formula>$H8="No"</formula>
    </cfRule>
  </conditionalFormatting>
  <conditionalFormatting sqref="G8:G37">
    <cfRule type="dataBar" priority="3">
      <dataBar>
        <cfvo type="num" val="0"/>
        <cfvo type="max"/>
        <color rgb="0010B981"/>
      </dataBar>
    </cfRule>
  </conditionalFormatting>
  <dataValidations count="2">
    <dataValidation sqref="C8:C37" showDropDown="0" showInputMessage="0" showErrorMessage="0" allowBlank="1" type="list">
      <formula1>=Panel!$B$12:$B$19</formula1>
    </dataValidation>
    <dataValidation sqref="E8:E37" showDropDown="0" showInputMessage="0" showErrorMessage="1" allowBlank="1" errorTitle="Aciertos" error="Los aciertos no pueden superar las palabras probadas." type="custom">
      <formula1>AND(ISNUMBER(E8),E8&gt;=0,E8&lt;=D8)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Cuaderno de vocabulario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2" t="inlineStr">
        <is>
          <t>CÓMO USARLA</t>
        </is>
      </c>
    </row>
    <row r="6" ht="18" customHeight="1">
      <c r="B6" s="30" t="inlineStr">
        <is>
          <t>1.  En «Vocabulario» escribe en la celda C5 el idioma que estudias (solo es una etiqueta para ti).</t>
        </is>
      </c>
    </row>
    <row r="7" ht="30" customHeight="1">
      <c r="B7" s="30" t="inlineStr">
        <is>
          <t>2.  Añade cada palabra nueva en una fila: palabra o expresión, traducción, categoría (desplegable) y una frase de ejemplo propia.</t>
        </is>
      </c>
    </row>
    <row r="8" ht="30" customHeight="1">
      <c r="B8" s="30" t="inlineStr">
        <is>
          <t>3.  Pon tu nivel de dominio de 1 (la acabo de ver) a 5 (la uso con soltura) y la fecha de la última vez que la repasaste.</t>
        </is>
      </c>
    </row>
    <row r="9" ht="30" customHeight="1">
      <c r="B9" s="30" t="inlineStr">
        <is>
          <t>4.  Cada vez que practiques una palabra suma 1 a «Veces practicada» y, si la has acertado, también a «Veces acertada».</t>
        </is>
      </c>
    </row>
    <row r="10" ht="30" customHeight="1">
      <c r="B10" s="30" t="inlineStr">
        <is>
          <t>5.  Mira la columna «Estado»: las filas en ámbar con «Repasar» son las que ya han cumplido su plazo según el nivel.</t>
        </is>
      </c>
    </row>
    <row r="11" ht="30" customHeight="1">
      <c r="B11" s="30" t="inlineStr">
        <is>
          <t>6.  Tras repasar una palabra, actualiza su nivel y pon la fecha de hoy en «Última revisión»: el próximo repaso se recalcula solo.</t>
        </is>
      </c>
    </row>
    <row r="12" ht="30" customHeight="1">
      <c r="B12" s="30" t="inlineStr">
        <is>
          <t>7.  En «Autoevaluación» anota cada mini-test (fecha, categoría, palabras probadas y aciertos). Sin dejar filas vacías entre tests.</t>
        </is>
      </c>
    </row>
    <row r="13" ht="30" customHeight="1">
      <c r="B13" s="30" t="inlineStr">
        <is>
          <t>8.  Abre el «Panel» para ver las palabras por categoría, las que toca repasar y la evolución de tu % de acierto. Allí también puedes cambiar los nombres de las categorías y los intervalos de repaso.</t>
        </is>
      </c>
    </row>
    <row r="15">
      <c r="B15" s="12" t="inlineStr">
        <is>
          <t>CONSEJOS</t>
        </is>
      </c>
    </row>
    <row r="16" ht="30" customHeight="1">
      <c r="B16" s="30" t="inlineStr">
        <is>
          <t>•  Los datos de ejemplo (inglés) son ficticios: bórralos y escribe los tuyos. Hay filas preparadas hasta la 47 en Vocabulario y hasta la 37 en Autoevaluación.</t>
        </is>
      </c>
    </row>
    <row r="17" ht="30" customHeight="1">
      <c r="B17" s="30" t="inlineStr">
        <is>
          <t>•  Para usar otro idioma basta con escribir en esa columna las palabras de ese idioma; las fórmulas no dependen de la lengua.</t>
        </is>
      </c>
    </row>
    <row r="18" ht="30" customHeight="1">
      <c r="B18" s="30" t="inlineStr">
        <is>
          <t>•  Los plazos de repaso (1, 3, 7, 15 y 30 días) son orientativos: ajústalos en el Panel si necesitas repasar más o menos a menudo.</t>
        </is>
      </c>
    </row>
    <row r="19" ht="30" customHeight="1">
      <c r="B19" s="30" t="inlineStr">
        <is>
          <t>•  Las hojas están protegidas sin contraseña para no romper fórmulas: Revisar &gt; Desproteger hoja si quieres modificar algo.</t>
        </is>
      </c>
    </row>
    <row r="21">
      <c r="B21" s="31" t="inlineStr">
        <is>
          <t>Las celdas con fondo crema y texto azul son para rellenar; las verdes se calculan solas.</t>
        </is>
      </c>
    </row>
    <row r="23" ht="44" customHeight="1">
      <c r="B23" s="32" t="inlineStr">
        <is>
          <t>Aviso: los intervalos de repaso son una referencia general de estudio, no un método con resultados garantizados; adáptalos a tu forma de aprender.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2026-10-02T13:04:22Z</dcterms:created>
  <dcterms:modified xmlns:dcterms="http://purl.org/dc/terms/" xmlns:xsi="http://www.w3.org/2001/XMLSchema-instance" xsi:type="dcterms:W3CDTF">2026-10-02T13:04:22Z</dcterms:modified>
</cp:coreProperties>
</file>